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Y:\IWSA Projects\Projects\291 IGMT Long Warehouse\"/>
    </mc:Choice>
  </mc:AlternateContent>
  <xr:revisionPtr revIDLastSave="0" documentId="13_ncr:1_{BE5B84F6-0211-41EA-9DAA-7C4F57D9AE04}" xr6:coauthVersionLast="47" xr6:coauthVersionMax="47" xr10:uidLastSave="{00000000-0000-0000-0000-000000000000}"/>
  <bookViews>
    <workbookView xWindow="-98" yWindow="-98" windowWidth="19396" windowHeight="10395" tabRatio="944" xr2:uid="{00000000-000D-0000-FFFF-FFFF00000000}"/>
  </bookViews>
  <sheets>
    <sheet name="Cover" sheetId="96" r:id="rId1"/>
    <sheet name="Prelims" sheetId="94" r:id="rId2"/>
    <sheet name="Set Up and Access" sheetId="106" r:id="rId3"/>
    <sheet name="Lantern" sheetId="83" r:id="rId4"/>
    <sheet name="Lwr Roofs" sheetId="98" r:id="rId5"/>
    <sheet name="Walls" sheetId="99" r:id="rId6"/>
    <sheet name="Wndws and Doors" sheetId="100" r:id="rId7"/>
    <sheet name="Rain Wtr Goods" sheetId="103" r:id="rId8"/>
    <sheet name="N Lights Roof" sheetId="104" r:id="rId9"/>
    <sheet name="N Lights Walls" sheetId="105" r:id="rId10"/>
    <sheet name="PS Bill" sheetId="85" r:id="rId11"/>
    <sheet name="Main Summary" sheetId="72" r:id="rId12"/>
    <sheet name="Form of Tender" sheetId="97" r:id="rId13"/>
  </sheets>
  <definedNames>
    <definedName name="CCSPROJ">#REF!</definedName>
    <definedName name="Contract_Period">#REF!</definedName>
    <definedName name="End">#REF!</definedName>
    <definedName name="Labourer">#REF!</definedName>
    <definedName name="Margin">#REF!</definedName>
    <definedName name="_xlnm.Print_Area" localSheetId="3">Lantern!$B$1:$I$75</definedName>
    <definedName name="_xlnm.Print_Area" localSheetId="4">'Lwr Roofs'!$B$1:$I$92</definedName>
    <definedName name="_xlnm.Print_Area" localSheetId="11">'Main Summary'!$B$1:$G$40</definedName>
    <definedName name="_xlnm.Print_Area" localSheetId="8">'N Lights Roof'!$B$1:$I$80</definedName>
    <definedName name="_xlnm.Print_Area" localSheetId="9">'N Lights Walls'!$B$1:$I$92</definedName>
    <definedName name="_xlnm.Print_Area" localSheetId="1">Prelims!$B$2:$F$189</definedName>
    <definedName name="_xlnm.Print_Area" localSheetId="10">'PS Bill'!$B$1:$I$109</definedName>
    <definedName name="_xlnm.Print_Area" localSheetId="7">'Rain Wtr Goods'!$B$1:$I$73</definedName>
    <definedName name="_xlnm.Print_Area" localSheetId="2">'Set Up and Access'!$B$2:$F$24</definedName>
    <definedName name="_xlnm.Print_Area" localSheetId="5">Walls!$B$1:$I$74</definedName>
    <definedName name="_xlnm.Print_Area" localSheetId="6">'Wndws and Doors'!$B$1:$I$76</definedName>
    <definedName name="_xlnm.Print_Titles" localSheetId="3">Lantern!$1:$5</definedName>
    <definedName name="_xlnm.Print_Titles" localSheetId="4">'Lwr Roofs'!$1:$5</definedName>
    <definedName name="_xlnm.Print_Titles" localSheetId="8">'N Lights Roof'!$1:$5</definedName>
    <definedName name="_xlnm.Print_Titles" localSheetId="9">'N Lights Walls'!$1:$5</definedName>
    <definedName name="_xlnm.Print_Titles" localSheetId="1">Prelims!$2:$5</definedName>
    <definedName name="_xlnm.Print_Titles" localSheetId="10">'PS Bill'!$1:$5</definedName>
    <definedName name="_xlnm.Print_Titles" localSheetId="7">'Rain Wtr Goods'!$1:$5</definedName>
    <definedName name="_xlnm.Print_Titles" localSheetId="2">'Set Up and Access'!$2:$5</definedName>
    <definedName name="_xlnm.Print_Titles" localSheetId="5">Walls!$1:$5</definedName>
    <definedName name="_xlnm.Print_Titles" localSheetId="6">'Wndws and Doors'!$1:$5</definedName>
    <definedName name="Rate">#N/A</definedName>
    <definedName name="Tradesma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72" l="1"/>
  <c r="B2" i="72"/>
  <c r="F10" i="72"/>
  <c r="F12" i="72"/>
  <c r="F16" i="72"/>
  <c r="F18" i="72"/>
  <c r="F20" i="72"/>
  <c r="F22" i="72"/>
  <c r="F24" i="72"/>
  <c r="F26" i="72"/>
  <c r="H7" i="105"/>
  <c r="H8" i="105"/>
  <c r="H9" i="105"/>
  <c r="H10" i="105"/>
  <c r="H11" i="105"/>
  <c r="H12" i="105"/>
  <c r="H13" i="105"/>
  <c r="H14" i="105"/>
  <c r="H15" i="105"/>
  <c r="H16" i="105"/>
  <c r="H17" i="105"/>
  <c r="H18" i="105"/>
  <c r="H19" i="105"/>
  <c r="H20" i="105"/>
  <c r="H21" i="105"/>
  <c r="H22" i="105"/>
  <c r="H23" i="105"/>
  <c r="H24" i="105"/>
  <c r="H25" i="105"/>
  <c r="H26" i="105"/>
  <c r="H27" i="105"/>
  <c r="H28" i="105"/>
  <c r="H29" i="105"/>
  <c r="H30" i="105"/>
  <c r="H31" i="105"/>
  <c r="H32" i="105"/>
  <c r="H33" i="105"/>
  <c r="H34" i="105"/>
  <c r="H35" i="105"/>
  <c r="H36" i="105"/>
  <c r="H37" i="105"/>
  <c r="H38" i="105"/>
  <c r="H39" i="105"/>
  <c r="H40" i="105"/>
  <c r="H41" i="105"/>
  <c r="H42" i="105"/>
  <c r="H43" i="105"/>
  <c r="H44" i="105"/>
  <c r="H45" i="105"/>
  <c r="H46" i="105"/>
  <c r="H47" i="105"/>
  <c r="H48" i="105"/>
  <c r="H49" i="105"/>
  <c r="E50" i="105"/>
  <c r="H50" i="105"/>
  <c r="H51" i="105"/>
  <c r="H52" i="105"/>
  <c r="H53" i="105"/>
  <c r="H54" i="105"/>
  <c r="H55" i="105"/>
  <c r="H56" i="105"/>
  <c r="H57" i="105"/>
  <c r="H58" i="105"/>
  <c r="H59" i="105"/>
  <c r="H60" i="105"/>
  <c r="H61" i="105"/>
  <c r="H62" i="105"/>
  <c r="H63" i="105"/>
  <c r="H64" i="105"/>
  <c r="H65" i="105"/>
  <c r="H66" i="105"/>
  <c r="H67" i="105"/>
  <c r="H68" i="105"/>
  <c r="H69" i="105"/>
  <c r="H70" i="105"/>
  <c r="H71" i="105"/>
  <c r="H72" i="105"/>
  <c r="H73" i="105"/>
  <c r="H74" i="105"/>
  <c r="H75" i="105"/>
  <c r="H76" i="105"/>
  <c r="H77" i="105"/>
  <c r="H78" i="105"/>
  <c r="H79" i="105"/>
  <c r="H80" i="105"/>
  <c r="H81" i="105"/>
  <c r="H82" i="105"/>
  <c r="H83" i="105"/>
  <c r="H84" i="105"/>
  <c r="H85" i="105"/>
  <c r="H86" i="105"/>
  <c r="H87" i="105"/>
  <c r="H88" i="105"/>
  <c r="H89" i="105"/>
  <c r="H91" i="105"/>
  <c r="H8" i="104"/>
  <c r="H9" i="104"/>
  <c r="H10" i="104"/>
  <c r="H11" i="104"/>
  <c r="H12" i="104"/>
  <c r="H13" i="104"/>
  <c r="H14" i="104"/>
  <c r="H15" i="104"/>
  <c r="H16" i="104"/>
  <c r="H17" i="104"/>
  <c r="H18" i="104"/>
  <c r="H19" i="104"/>
  <c r="H20" i="104"/>
  <c r="H21" i="104"/>
  <c r="H22" i="104"/>
  <c r="H23" i="104"/>
  <c r="H24" i="104"/>
  <c r="H25" i="104"/>
  <c r="H26" i="104"/>
  <c r="H27" i="104"/>
  <c r="H28" i="104"/>
  <c r="H29" i="104"/>
  <c r="H30" i="104"/>
  <c r="H31" i="104"/>
  <c r="H32" i="104"/>
  <c r="H33" i="104"/>
  <c r="H34" i="104"/>
  <c r="H35" i="104"/>
  <c r="H36" i="104"/>
  <c r="H37" i="104"/>
  <c r="H38" i="104"/>
  <c r="H39" i="104"/>
  <c r="H40" i="104"/>
  <c r="H41" i="104"/>
  <c r="E42" i="104"/>
  <c r="H42" i="104"/>
  <c r="H43" i="104"/>
  <c r="H44" i="104"/>
  <c r="H45" i="104"/>
  <c r="H46" i="104"/>
  <c r="H47" i="104"/>
  <c r="E48" i="104"/>
  <c r="H48" i="104"/>
  <c r="H49" i="104"/>
  <c r="H50" i="104"/>
  <c r="H51" i="104"/>
  <c r="H52" i="104"/>
  <c r="H53" i="104"/>
  <c r="H54" i="104"/>
  <c r="H55" i="104"/>
  <c r="H56" i="104"/>
  <c r="H57" i="104"/>
  <c r="H58" i="104"/>
  <c r="H59" i="104"/>
  <c r="H60" i="104"/>
  <c r="H61" i="104"/>
  <c r="H62" i="104"/>
  <c r="H63" i="104"/>
  <c r="H64" i="104"/>
  <c r="H65" i="104"/>
  <c r="H66" i="104"/>
  <c r="H67" i="104"/>
  <c r="H68" i="104"/>
  <c r="H69" i="104"/>
  <c r="H70" i="104"/>
  <c r="H71" i="104"/>
  <c r="H72" i="104"/>
  <c r="H73" i="104"/>
  <c r="H74" i="104"/>
  <c r="H75" i="104"/>
  <c r="H76" i="104"/>
  <c r="H77" i="104"/>
  <c r="H79" i="104"/>
  <c r="H7" i="104"/>
  <c r="H72" i="103"/>
  <c r="H70" i="103"/>
  <c r="H69" i="103"/>
  <c r="H68" i="103"/>
  <c r="H67" i="103"/>
  <c r="H66" i="103"/>
  <c r="H65" i="103"/>
  <c r="H64" i="103"/>
  <c r="H63" i="103"/>
  <c r="H62" i="103"/>
  <c r="H61" i="103"/>
  <c r="H60" i="103"/>
  <c r="H59" i="103"/>
  <c r="H58" i="103"/>
  <c r="H57" i="103"/>
  <c r="H56" i="103"/>
  <c r="H55" i="103"/>
  <c r="H54" i="103"/>
  <c r="H53" i="103"/>
  <c r="H52" i="103"/>
  <c r="H51" i="103"/>
  <c r="H50" i="103"/>
  <c r="H49" i="103"/>
  <c r="H48" i="103"/>
  <c r="H47" i="103"/>
  <c r="H46" i="103"/>
  <c r="H45" i="103"/>
  <c r="H44" i="103"/>
  <c r="H43" i="103"/>
  <c r="H42" i="103"/>
  <c r="H41" i="103"/>
  <c r="H40" i="103"/>
  <c r="H39" i="103"/>
  <c r="H38" i="103"/>
  <c r="H37" i="103"/>
  <c r="H36" i="103"/>
  <c r="H35" i="103"/>
  <c r="H34" i="103"/>
  <c r="H33" i="103"/>
  <c r="H32" i="103"/>
  <c r="H31" i="103"/>
  <c r="H30" i="103"/>
  <c r="H29" i="103"/>
  <c r="H28" i="103"/>
  <c r="H27" i="103"/>
  <c r="H26" i="103"/>
  <c r="H25" i="103"/>
  <c r="H24" i="103"/>
  <c r="H23" i="103"/>
  <c r="H22" i="103"/>
  <c r="H21" i="103"/>
  <c r="H20" i="103"/>
  <c r="H19" i="103"/>
  <c r="H18" i="103"/>
  <c r="H17" i="103"/>
  <c r="H16" i="103"/>
  <c r="H15" i="103"/>
  <c r="H14" i="103"/>
  <c r="H13" i="103"/>
  <c r="H12" i="103"/>
  <c r="H11" i="103"/>
  <c r="H10" i="103"/>
  <c r="H9" i="103"/>
  <c r="H8" i="103"/>
  <c r="H7" i="103"/>
  <c r="H75" i="100"/>
  <c r="H73" i="100"/>
  <c r="H72" i="100"/>
  <c r="H71" i="100"/>
  <c r="H70" i="100"/>
  <c r="H69" i="100"/>
  <c r="H68" i="100"/>
  <c r="H67" i="100"/>
  <c r="H66" i="100"/>
  <c r="H65" i="100"/>
  <c r="H64" i="100"/>
  <c r="H63" i="100"/>
  <c r="H62" i="100"/>
  <c r="H61" i="100"/>
  <c r="H60" i="100"/>
  <c r="H59" i="100"/>
  <c r="H58" i="100"/>
  <c r="H57" i="100"/>
  <c r="H56" i="100"/>
  <c r="H55" i="100"/>
  <c r="H54" i="100"/>
  <c r="H53" i="100"/>
  <c r="H52" i="100"/>
  <c r="H51" i="100"/>
  <c r="H50" i="100"/>
  <c r="H49" i="100"/>
  <c r="H48" i="100"/>
  <c r="H47" i="100"/>
  <c r="H46" i="100"/>
  <c r="H45" i="100"/>
  <c r="H44" i="100"/>
  <c r="H43" i="100"/>
  <c r="H42" i="100"/>
  <c r="H41" i="100"/>
  <c r="H40" i="100"/>
  <c r="H39" i="100"/>
  <c r="H38" i="100"/>
  <c r="H37" i="100"/>
  <c r="H36" i="100"/>
  <c r="H35" i="100"/>
  <c r="H34" i="100"/>
  <c r="H33" i="100"/>
  <c r="H32" i="100"/>
  <c r="H31" i="100"/>
  <c r="H30" i="100"/>
  <c r="H29" i="100"/>
  <c r="H28" i="100"/>
  <c r="H27" i="100"/>
  <c r="H26" i="100"/>
  <c r="H25" i="100"/>
  <c r="H24" i="100"/>
  <c r="H23" i="100"/>
  <c r="H22" i="100"/>
  <c r="H21" i="100"/>
  <c r="H20" i="100"/>
  <c r="H19" i="100"/>
  <c r="H18" i="100"/>
  <c r="H17" i="100"/>
  <c r="H16" i="100"/>
  <c r="H15" i="100"/>
  <c r="H14" i="100"/>
  <c r="H13" i="100"/>
  <c r="H12" i="100"/>
  <c r="H11" i="100"/>
  <c r="H10" i="100"/>
  <c r="H9" i="100"/>
  <c r="H8" i="100"/>
  <c r="H7" i="100"/>
  <c r="H73" i="99"/>
  <c r="H71" i="99"/>
  <c r="H70" i="99"/>
  <c r="H69" i="99"/>
  <c r="H68" i="99"/>
  <c r="H67" i="99"/>
  <c r="H66" i="99"/>
  <c r="H65" i="99"/>
  <c r="H64" i="99"/>
  <c r="H63" i="99"/>
  <c r="H62" i="99"/>
  <c r="H61" i="99"/>
  <c r="H60" i="99"/>
  <c r="H59" i="99"/>
  <c r="H58" i="99"/>
  <c r="H57" i="99"/>
  <c r="H56" i="99"/>
  <c r="H55" i="99"/>
  <c r="H54" i="99"/>
  <c r="H53" i="99"/>
  <c r="H52" i="99"/>
  <c r="H51" i="99"/>
  <c r="H50" i="99"/>
  <c r="H49" i="99"/>
  <c r="H48" i="99"/>
  <c r="H47" i="99"/>
  <c r="H46" i="99"/>
  <c r="H45" i="99"/>
  <c r="H44" i="99"/>
  <c r="H43" i="99"/>
  <c r="H42" i="99"/>
  <c r="H41" i="99"/>
  <c r="H40" i="99"/>
  <c r="H39" i="99"/>
  <c r="H38" i="99"/>
  <c r="H37" i="99"/>
  <c r="H36" i="99"/>
  <c r="H35" i="99"/>
  <c r="H34" i="99"/>
  <c r="H33" i="99"/>
  <c r="H32" i="99"/>
  <c r="H31" i="99"/>
  <c r="H30" i="99"/>
  <c r="H29" i="99"/>
  <c r="H28" i="99"/>
  <c r="H27" i="99"/>
  <c r="H26" i="99"/>
  <c r="H25" i="99"/>
  <c r="H24" i="99"/>
  <c r="H23" i="99"/>
  <c r="H22" i="99"/>
  <c r="H21" i="99"/>
  <c r="H20" i="99"/>
  <c r="H19" i="99"/>
  <c r="H18" i="99"/>
  <c r="H17" i="99"/>
  <c r="H16" i="99"/>
  <c r="H15" i="99"/>
  <c r="H14" i="99"/>
  <c r="H13" i="99"/>
  <c r="H12" i="99"/>
  <c r="H11" i="99"/>
  <c r="H10" i="99"/>
  <c r="H9" i="99"/>
  <c r="H8" i="99"/>
  <c r="H7" i="99"/>
  <c r="H91" i="98"/>
  <c r="H89" i="98"/>
  <c r="H88" i="98"/>
  <c r="H87" i="98"/>
  <c r="H86" i="98"/>
  <c r="H85" i="98"/>
  <c r="H84" i="98"/>
  <c r="H83" i="98"/>
  <c r="H82" i="98"/>
  <c r="H81" i="98"/>
  <c r="H80" i="98"/>
  <c r="H79" i="98"/>
  <c r="H78" i="98"/>
  <c r="H77" i="98"/>
  <c r="H76" i="98"/>
  <c r="H75" i="98"/>
  <c r="H74" i="98"/>
  <c r="H73" i="98"/>
  <c r="H72" i="98"/>
  <c r="H71" i="98"/>
  <c r="H70" i="98"/>
  <c r="H69" i="98"/>
  <c r="H68" i="98"/>
  <c r="H67" i="98"/>
  <c r="H66" i="98"/>
  <c r="H65" i="98"/>
  <c r="H64" i="98"/>
  <c r="H63" i="98"/>
  <c r="H62" i="98"/>
  <c r="H61" i="98"/>
  <c r="H60" i="98"/>
  <c r="H59" i="98"/>
  <c r="H58" i="98"/>
  <c r="H57" i="98"/>
  <c r="H56" i="98"/>
  <c r="H55" i="98"/>
  <c r="H54" i="98"/>
  <c r="H53" i="98"/>
  <c r="H52" i="98"/>
  <c r="H51" i="98"/>
  <c r="H50" i="98"/>
  <c r="H49" i="98"/>
  <c r="H48" i="98"/>
  <c r="H47" i="98"/>
  <c r="H46" i="98"/>
  <c r="H45" i="98"/>
  <c r="H44" i="98"/>
  <c r="H43" i="98"/>
  <c r="H42" i="98"/>
  <c r="H41" i="98"/>
  <c r="H40" i="98"/>
  <c r="H39" i="98"/>
  <c r="H38" i="98"/>
  <c r="H37" i="98"/>
  <c r="H36" i="98"/>
  <c r="H35" i="98"/>
  <c r="H34" i="98"/>
  <c r="H33" i="98"/>
  <c r="H32" i="98"/>
  <c r="H31" i="98"/>
  <c r="H30" i="98"/>
  <c r="H29" i="98"/>
  <c r="H28" i="98"/>
  <c r="H27" i="98"/>
  <c r="H26" i="98"/>
  <c r="H25" i="98"/>
  <c r="H24" i="98"/>
  <c r="H23" i="98"/>
  <c r="H22" i="98"/>
  <c r="H21" i="98"/>
  <c r="H20" i="98"/>
  <c r="H19" i="98"/>
  <c r="H18" i="98"/>
  <c r="H17" i="98"/>
  <c r="H16" i="98"/>
  <c r="H15" i="98"/>
  <c r="H14" i="98"/>
  <c r="H13" i="98"/>
  <c r="H12" i="98"/>
  <c r="H11" i="98"/>
  <c r="H10" i="98"/>
  <c r="H9" i="98"/>
  <c r="H8" i="98"/>
  <c r="H7" i="98"/>
  <c r="H74" i="83"/>
  <c r="H72" i="83"/>
  <c r="H71" i="83"/>
  <c r="H70" i="83"/>
  <c r="H69" i="83"/>
  <c r="H68" i="83"/>
  <c r="H67" i="83"/>
  <c r="H66" i="83"/>
  <c r="H65" i="83"/>
  <c r="H64" i="83"/>
  <c r="H63" i="83"/>
  <c r="H62" i="83"/>
  <c r="H61" i="83"/>
  <c r="H60" i="83"/>
  <c r="H59" i="83"/>
  <c r="H58" i="83"/>
  <c r="H57" i="83"/>
  <c r="H56" i="83"/>
  <c r="H55" i="83"/>
  <c r="H54" i="83"/>
  <c r="H53" i="83"/>
  <c r="H52" i="83"/>
  <c r="H51" i="83"/>
  <c r="H50" i="83"/>
  <c r="H49" i="83"/>
  <c r="H48" i="83"/>
  <c r="H47" i="83"/>
  <c r="H46" i="83"/>
  <c r="H45" i="83"/>
  <c r="H44" i="83"/>
  <c r="H43" i="83"/>
  <c r="H42" i="83"/>
  <c r="H41" i="83"/>
  <c r="H40" i="83"/>
  <c r="H39" i="83"/>
  <c r="H38" i="83"/>
  <c r="H37" i="83"/>
  <c r="H36" i="83"/>
  <c r="H35" i="83"/>
  <c r="H34" i="83"/>
  <c r="H33" i="83"/>
  <c r="H32" i="83"/>
  <c r="H31" i="83"/>
  <c r="H30" i="83"/>
  <c r="H29" i="83"/>
  <c r="H28" i="83"/>
  <c r="H27" i="83"/>
  <c r="H26" i="83"/>
  <c r="H25" i="83"/>
  <c r="H24" i="83"/>
  <c r="H23" i="83"/>
  <c r="H22" i="83"/>
  <c r="H21" i="83"/>
  <c r="H20" i="83"/>
  <c r="H19" i="83"/>
  <c r="H18" i="83"/>
  <c r="H17" i="83"/>
  <c r="H16" i="83"/>
  <c r="H15" i="83"/>
  <c r="H14" i="83"/>
  <c r="H13" i="83"/>
  <c r="H12" i="83"/>
  <c r="H11" i="83"/>
  <c r="H10" i="83"/>
  <c r="H9" i="83"/>
  <c r="H8" i="83"/>
  <c r="H7" i="83"/>
  <c r="F23" i="106"/>
  <c r="E23" i="106"/>
  <c r="F24" i="106"/>
  <c r="F188" i="94"/>
  <c r="E188" i="94"/>
  <c r="E44" i="103"/>
  <c r="E42" i="103"/>
  <c r="E43" i="100"/>
  <c r="E41" i="100"/>
  <c r="E54" i="98"/>
  <c r="E48" i="98"/>
  <c r="E46" i="98"/>
  <c r="E44" i="98"/>
  <c r="E42" i="98"/>
  <c r="E48" i="83"/>
  <c r="E46" i="83"/>
  <c r="E44" i="83"/>
  <c r="E42" i="83"/>
  <c r="E40" i="83"/>
  <c r="C26" i="72"/>
  <c r="C10" i="72"/>
  <c r="F15" i="106"/>
  <c r="F13" i="106"/>
  <c r="F11" i="106"/>
  <c r="F8" i="106"/>
  <c r="F7" i="106"/>
  <c r="F6" i="106"/>
  <c r="C24" i="72"/>
  <c r="C22" i="72"/>
  <c r="C20" i="72"/>
  <c r="B69" i="105"/>
  <c r="B75" i="105"/>
  <c r="B81" i="105"/>
  <c r="B87" i="105"/>
  <c r="B2" i="105"/>
  <c r="B57" i="104"/>
  <c r="B63" i="104"/>
  <c r="B69" i="104"/>
  <c r="B75" i="104"/>
  <c r="B2" i="104"/>
  <c r="B2" i="103"/>
  <c r="C18" i="72"/>
  <c r="C16" i="72"/>
  <c r="C14" i="72"/>
  <c r="C12" i="72"/>
  <c r="B2" i="100"/>
  <c r="B2" i="99"/>
  <c r="B2" i="98"/>
  <c r="H39" i="85"/>
  <c r="H38" i="85"/>
  <c r="H37" i="85"/>
  <c r="B3" i="97"/>
  <c r="B2" i="83"/>
  <c r="H43" i="85"/>
  <c r="F189" i="94"/>
  <c r="F8" i="72"/>
  <c r="F8" i="94"/>
  <c r="F7" i="94"/>
  <c r="F6" i="94"/>
  <c r="H35" i="85"/>
  <c r="H34" i="85"/>
  <c r="H33" i="85"/>
  <c r="H105" i="85"/>
  <c r="H104" i="85"/>
  <c r="H103" i="85"/>
  <c r="H102" i="85"/>
  <c r="H101" i="85"/>
  <c r="H100" i="85"/>
  <c r="H99" i="85"/>
  <c r="H98" i="85"/>
  <c r="H97" i="85"/>
  <c r="H96" i="85"/>
  <c r="H95" i="85"/>
  <c r="H94" i="85"/>
  <c r="H93" i="85"/>
  <c r="H92" i="85"/>
  <c r="H91" i="85"/>
  <c r="H90" i="85"/>
  <c r="H89" i="85"/>
  <c r="H88" i="85"/>
  <c r="H87" i="85"/>
  <c r="H86" i="85"/>
  <c r="H85" i="85"/>
  <c r="H84" i="85"/>
  <c r="H83" i="85"/>
  <c r="H82" i="85"/>
  <c r="H81" i="85"/>
  <c r="H80" i="85"/>
  <c r="H79" i="85"/>
  <c r="H78" i="85"/>
  <c r="H77" i="85"/>
  <c r="H76" i="85"/>
  <c r="H75" i="85"/>
  <c r="H74" i="85"/>
  <c r="H73" i="85"/>
  <c r="H72" i="85"/>
  <c r="H71" i="85"/>
  <c r="H70" i="85"/>
  <c r="H69" i="85"/>
  <c r="H68" i="85"/>
  <c r="H67" i="85"/>
  <c r="H66" i="85"/>
  <c r="H65" i="85"/>
  <c r="H64" i="85"/>
  <c r="H63" i="85"/>
  <c r="H62" i="85"/>
  <c r="H61" i="85"/>
  <c r="H60" i="85"/>
  <c r="H59" i="85"/>
  <c r="H58" i="85"/>
  <c r="H57" i="85"/>
  <c r="H56" i="85"/>
  <c r="H55" i="85"/>
  <c r="H54" i="85"/>
  <c r="H53" i="85"/>
  <c r="H52" i="85"/>
  <c r="H51" i="85"/>
  <c r="H50" i="85"/>
  <c r="H49" i="85"/>
  <c r="H48" i="85"/>
  <c r="H47" i="85"/>
  <c r="H46" i="85"/>
  <c r="H45" i="85"/>
  <c r="H44" i="85"/>
  <c r="H42" i="85"/>
  <c r="H41" i="85"/>
  <c r="H32" i="85"/>
  <c r="H31" i="85"/>
  <c r="H30" i="85"/>
  <c r="H29" i="85"/>
  <c r="H28" i="85"/>
  <c r="H27" i="85"/>
  <c r="H26" i="85"/>
  <c r="H25" i="85"/>
  <c r="H108" i="85"/>
  <c r="F38" i="72"/>
</calcChain>
</file>

<file path=xl/sharedStrings.xml><?xml version="1.0" encoding="utf-8"?>
<sst xmlns="http://schemas.openxmlformats.org/spreadsheetml/2006/main" count="832" uniqueCount="436">
  <si>
    <t>Rate</t>
  </si>
  <si>
    <t>Unit</t>
  </si>
  <si>
    <t>Total</t>
  </si>
  <si>
    <t>generally</t>
  </si>
  <si>
    <t>Item</t>
  </si>
  <si>
    <t>Bill No 1 - Preliminaries</t>
  </si>
  <si>
    <t>Comments</t>
  </si>
  <si>
    <t>Specification</t>
  </si>
  <si>
    <t>Contractors are to include for removal of all materials off site, unless specifically requested not to do so, and sustainably disposal at a registered Local Authority tip in accordance with the Site Waste Management Plan Regulations 2008</t>
  </si>
  <si>
    <t xml:space="preserve">Contractors are to note that the sizes hereunder stated are indicative only and they should allow for checking and establishing actual dimensions by measuring on site. No adjustments to prices will be allowed should measurements vary from those dimensions stated. </t>
  </si>
  <si>
    <t>C90: ALTERATIONS - SPOT ITEMS</t>
  </si>
  <si>
    <t xml:space="preserve">  </t>
  </si>
  <si>
    <t>SUNDRIES</t>
  </si>
  <si>
    <t>Samples</t>
  </si>
  <si>
    <t>Samples to be submitted for approval</t>
  </si>
  <si>
    <t>£</t>
  </si>
  <si>
    <t>Other Work not described above</t>
  </si>
  <si>
    <t>Allow for all other Roofs work not described previously, but deemed necessary as determined from the Drawings and the Site Conditions</t>
  </si>
  <si>
    <t>MAIN  SUMMARY - to FORM OF TENDER</t>
  </si>
  <si>
    <t>Provisional Sums</t>
  </si>
  <si>
    <t>Note</t>
  </si>
  <si>
    <t>An item has been allowed against each provisional</t>
  </si>
  <si>
    <t>sum for the Contractor to put his required overhead,</t>
  </si>
  <si>
    <t>profit and discount percentage to be applied against</t>
  </si>
  <si>
    <t>the net cost of any sub-contract quotation . The</t>
  </si>
  <si>
    <t>percentage addition should be extended to the cash</t>
  </si>
  <si>
    <t>column, totalled and form part of the overall tender</t>
  </si>
  <si>
    <t>sum. If no percentage is included the Contractor will</t>
  </si>
  <si>
    <t>receive no overhead, profit and discount upon</t>
  </si>
  <si>
    <t>expenditure of the provisional sum.</t>
  </si>
  <si>
    <t>Items that can be adjusted using rates from the Bills of Quantities</t>
  </si>
  <si>
    <t>will not be subject to the percentage addition.</t>
  </si>
  <si>
    <t>Include the following Provisional Sums for Defined Work</t>
  </si>
  <si>
    <t>P Sum</t>
  </si>
  <si>
    <t>Extra; main contractors overheads, profit and discount</t>
  </si>
  <si>
    <t>%</t>
  </si>
  <si>
    <t>Include the following Provisional Sums for Undefined Work</t>
  </si>
  <si>
    <t>Contingency</t>
  </si>
  <si>
    <t>Dayworks</t>
  </si>
  <si>
    <t>This schedule relates to works to be valued by</t>
  </si>
  <si>
    <t>dayworks as defined in the "Definition of Prime Cost</t>
  </si>
  <si>
    <t>of Daywork to be Carried Out Under a Building</t>
  </si>
  <si>
    <t>Contract" published by the RICS</t>
  </si>
  <si>
    <t>Daywork Labour</t>
  </si>
  <si>
    <t>The Contractor is to allow for all costs in connection with</t>
  </si>
  <si>
    <t>the employment of the following trades. This is to include</t>
  </si>
  <si>
    <t>for all incidental costs, overheads and profit as defined in</t>
  </si>
  <si>
    <t>Section 6 of Definition of Prime Cost of Daywork to be</t>
  </si>
  <si>
    <t>Carried out Under a Building Contract</t>
  </si>
  <si>
    <t>Bricklayer</t>
  </si>
  <si>
    <t>Hr</t>
  </si>
  <si>
    <t>General unskilled labourer</t>
  </si>
  <si>
    <t>Painter and decorator</t>
  </si>
  <si>
    <t>Scaffolder</t>
  </si>
  <si>
    <t>Dayworks materials and goods</t>
  </si>
  <si>
    <t>General building works</t>
  </si>
  <si>
    <t>cost of materials and goods as defined in Section 4</t>
  </si>
  <si>
    <t>of Definition of Prime Cost of Daywork to be carried</t>
  </si>
  <si>
    <t>out Under a Building Contract</t>
  </si>
  <si>
    <t>PS</t>
  </si>
  <si>
    <t>Add percentage for incidental costs, overheads</t>
  </si>
  <si>
    <t>and profit as defined in Section 6 of Definition of</t>
  </si>
  <si>
    <t>Prime Cost of Daywork to be Carried Out Under</t>
  </si>
  <si>
    <t>a Building Contract</t>
  </si>
  <si>
    <t>Daywork Plant</t>
  </si>
  <si>
    <t>cost of plant as defined in Section 5 of Definition of</t>
  </si>
  <si>
    <t>Prime Cost of Daywork to be carried out Under a</t>
  </si>
  <si>
    <t>Building Contract and calculated in accordance with</t>
  </si>
  <si>
    <t>the "Schedule of Basic Plant Charges" Revised 1st</t>
  </si>
  <si>
    <t>May 2001</t>
  </si>
  <si>
    <t xml:space="preserve">Provisional Sums - to  Main Summary </t>
  </si>
  <si>
    <t xml:space="preserve">The main contractor remains responsible for the suitability and maintenance of all protection throughout the duration of the works and shall inspect protection on a regular basis to ensure that it is sound and performing adequately. </t>
  </si>
  <si>
    <t>Tender Document</t>
  </si>
  <si>
    <t>Quantity</t>
  </si>
  <si>
    <t>Total £      p</t>
  </si>
  <si>
    <t>Description</t>
  </si>
  <si>
    <t>Include the provisional sum of £500 for the prime</t>
  </si>
  <si>
    <t>Bats preservation</t>
  </si>
  <si>
    <t>General Protection</t>
  </si>
  <si>
    <t>Stoneworker/Mason</t>
  </si>
  <si>
    <t>Carpenter/Joiner</t>
  </si>
  <si>
    <t>Include for all necessary and on-going maintenance and adjustments of all protection throughout the works; Where damage of existing fabric or new work occurs as result of poor protection or the absence of suitable protection, the contractor will responsible for making good, as necessary and in accordance with the Specification</t>
  </si>
  <si>
    <t>Fixed Cost Total £      p</t>
  </si>
  <si>
    <t>Variable Cost Total £      p</t>
  </si>
  <si>
    <t>2 Brighton Villas</t>
  </si>
  <si>
    <t>Walwyn Road</t>
  </si>
  <si>
    <t>Colwall</t>
  </si>
  <si>
    <t>WR13 6QG</t>
  </si>
  <si>
    <t xml:space="preserve">Total to Collection £   </t>
  </si>
  <si>
    <t>Tender Documents</t>
  </si>
  <si>
    <t xml:space="preserve">Contractor are responsible for identifying all items and quantities. Any quantities are given as guidance only.  </t>
  </si>
  <si>
    <t xml:space="preserve">FOR </t>
  </si>
  <si>
    <t xml:space="preserve"> </t>
  </si>
  <si>
    <t xml:space="preserve">AT </t>
  </si>
  <si>
    <t>FOR</t>
  </si>
  <si>
    <t>+44 (0) 7798 565635</t>
  </si>
  <si>
    <t>ian.wilson@iwsa.co.uk</t>
  </si>
  <si>
    <t>IWSA  Chartered   Surveyors</t>
  </si>
  <si>
    <t xml:space="preserve">Contractors are to note that the latest drawing revisions issued with the tender have been used, even though drawing revision references are not stated hereunder. </t>
  </si>
  <si>
    <t>CDM Notes</t>
  </si>
  <si>
    <t>Risks - Working at height, Lead hot works, Public access</t>
  </si>
  <si>
    <t>Cleaning areas</t>
  </si>
  <si>
    <t>Allow for complying with CDM requirements, all as per the Specification</t>
  </si>
  <si>
    <t>FORM OF FIRM PRICE TENDER</t>
  </si>
  <si>
    <t xml:space="preserve">FOR:  </t>
  </si>
  <si>
    <t xml:space="preserve">AT:  </t>
  </si>
  <si>
    <t>We are willing to Contract for and perform the whole of the work specified in the execution of the above works in accordance with the tender documentation prepared by, under the supervision of, and to the entire satisfaction of the CA</t>
  </si>
  <si>
    <r>
      <t>sum of £</t>
    </r>
    <r>
      <rPr>
        <u/>
        <sz val="11"/>
        <color theme="1"/>
        <rFont val="Calibri"/>
        <family val="2"/>
        <scheme val="minor"/>
      </rPr>
      <t xml:space="preserve">                                                  ­­­­­                                      _  _(Excluding VAT)</t>
    </r>
    <r>
      <rPr>
        <sz val="10"/>
        <rFont val="Arial"/>
      </rPr>
      <t xml:space="preserve"> </t>
    </r>
  </si>
  <si>
    <r>
      <t xml:space="preserve">(in words)  </t>
    </r>
    <r>
      <rPr>
        <u/>
        <sz val="11"/>
        <color theme="1"/>
        <rFont val="Calibri"/>
        <family val="2"/>
        <scheme val="minor"/>
      </rPr>
      <t xml:space="preserve"> _______________________________________________________________                                                                                                                                                                                        </t>
    </r>
  </si>
  <si>
    <t>__________________________________________________________________________(Excluding VAT)</t>
  </si>
  <si>
    <t>This sum includes all sums stated in the tender documentation.</t>
  </si>
  <si>
    <t>We confirm our agreement that should our offer be of interest to the Employer that the preliminaries costs, lump sum prices, on-costs on sub-contractors, measured work rates and programme as submitted (including any agreed post tender adjustment) will form the basis upon which the Contract Sum will be agreed.</t>
  </si>
  <si>
    <t>We also undertake to enter into a Formal Contract described in the Preliminaries document and we hereby agree that unless such a Contract is executed, the said documentation and the tender, together with the Acceptance thereof in writing under the hand of the Employer shall be the Contract.</t>
  </si>
  <si>
    <t>We agree that this Tender shall remain open to be accepted or not and shall not be withdrawn for a period of twelve weeks from the date thereof.</t>
  </si>
  <si>
    <t>Signature ______________________________________________</t>
  </si>
  <si>
    <t>Position  _________________________________________</t>
  </si>
  <si>
    <t xml:space="preserve">Company:________________________________________  </t>
  </si>
  <si>
    <t>Address:  ________________________________________</t>
  </si>
  <si>
    <t xml:space="preserve">    ________________________________________   </t>
  </si>
  <si>
    <t xml:space="preserve">A Bat Inspection Survey has identified a negligible potential for roosting bats, however, should any evidence of bats be found, such as bats (dead or alive) or droppings, then works should cease immediately while a suitably qualified ecologist is contacted for advice. </t>
  </si>
  <si>
    <t>The Contractor is required to clean work areas and remove all debris, mortar etc work is complete to approval</t>
  </si>
  <si>
    <t>Dear Sir/Madam,</t>
  </si>
  <si>
    <t>THE IRONBRIDGE GORGE MUSEUM TRUST</t>
  </si>
  <si>
    <t>Risks - Working at height, Public access</t>
  </si>
  <si>
    <t>Allow for all other work not described previously, but deemed necessary as determined from the Drawings and the Site Conditions</t>
  </si>
  <si>
    <t>Risks - Movement of plant, working on an incline, Public access</t>
  </si>
  <si>
    <t>Additional pointing</t>
  </si>
  <si>
    <t>The works will be completed within ______ weeks (the contract period), excluding any extensions of time for additional or unforeseen works instructed by the CA.</t>
  </si>
  <si>
    <t xml:space="preserve">BILLS OF QUANTITIES </t>
  </si>
  <si>
    <t>REPAIRS TO BUILDING 19 THE LONG WAREHOUSE</t>
  </si>
  <si>
    <t>COALBROOKDALE</t>
  </si>
  <si>
    <t>1ST APRIL 2024</t>
  </si>
  <si>
    <t>Project - Repairs to Building 19 The Long Warehouse</t>
  </si>
  <si>
    <t>All for complying with all preliminaries and contract requirements as set out  in the with Oliver Architecture Preliminaries and General Specification September 2023 Version V.1 26.09.23, Outline Schedule of Work March 2024 Version v1 14.03.24 and as shown on the Drawings</t>
  </si>
  <si>
    <t>3.2</t>
  </si>
  <si>
    <t>2.2</t>
  </si>
  <si>
    <t>All work shall be carried out in strict accordance with Oliver Architecture Preliminaries and General Specification September 2023 Version V.1 26.09.23, Schedule of Work March 2024 version v.1 14.03.24 and as shown on the Drawings</t>
  </si>
  <si>
    <t>WINDOWS AND DOORS</t>
  </si>
  <si>
    <t>WALLS</t>
  </si>
  <si>
    <t>LOWER ROOFS</t>
  </si>
  <si>
    <t>LANTERN</t>
  </si>
  <si>
    <t>Carefully cut out areas of defective joints indicated on Drawings and repoint in matching C1- d Lime mortar</t>
  </si>
  <si>
    <t>Prepare Metal Doors prior to redecoration and allow for redecoration in appropriate CHE General Specification v.2 p77 Metal Ferrous (not galvanised) (A) Modern vinyl-based paint with the no. of coats in accordance with the specification.</t>
  </si>
  <si>
    <t>RAINWATER GOODS</t>
  </si>
  <si>
    <t>Overhaul and redecorate all Cast Iron air vents in appropriate CHE General Specification v.2 p77 Metal Ferrous (not galvanised) (A) Modern vinyl-based paint with the no. of coats in accordance with the specification. Include for undercoat and top coat as specified. Ensure all are clear and functioning.</t>
  </si>
  <si>
    <t>Bill No 1 - General and Preliminaries</t>
  </si>
  <si>
    <t>Bill No 2 - Set Up and Access</t>
  </si>
  <si>
    <t>Ironbridge Gorge Museum Trust Coalbrookdale, Telford, Salop. TF8 7DQ Tel: 01952 435900</t>
  </si>
  <si>
    <t>Contact: Lucy Oldnall, Project Manager- Conserving the Historic Estate E: Lucy.Oldnall@ironbridge.org.uk , Tel: 01952 435970</t>
  </si>
  <si>
    <t>The Coffin Works, 13-15 Fleet Street, Jewellery Quarter, Birmingham B3 1JP Tel: 0121 773 5002</t>
  </si>
  <si>
    <t>Email: conservation@oliver-architecture.co.uk</t>
  </si>
  <si>
    <t>Contact: Stephen Oliver E: conservation@oliver-architecture.co.uk ,Mob: 07979 191011 Contact: Matt Faber, E: matt@oliver-architecture.co.uk ,Mob: 07713 401218</t>
  </si>
  <si>
    <t>Frank W. Haywood &amp; Associates</t>
  </si>
  <si>
    <t>13 Allesley Old Road, Coventry CV5 8BU Tel: 024 7667 8921</t>
  </si>
  <si>
    <t>Contact: Clive Haywood, Email: clive@fwhaywood.co.uk , Mob: 07967 830173</t>
  </si>
  <si>
    <t>Although there is no accurate evidence of the construction date, the Long Warehouse was built between the years 1883 and 1902 to store stoves for council houses and rainwater goods such as gutters and downpipes. The red brick triple storey building consists of open ground floor plan with 17 cast iron columns supporting the structure, 18 windows on the first floor and 16 windows on the second floor, all windows are multipaned cast iron frame with</t>
  </si>
  <si>
    <t>segmented arches. A narrow strip of lantern on the roof allows sufficient light and air circulation into the building. The building further extends on the west as a shed with asymmetrical gabled bays earning the named ‘saw-toothed’ used as a large engineering and enamelling shop built around the same time.</t>
  </si>
  <si>
    <t>The Long Warehouse is a standing example of c.18th typical industrial warehouse built with queen-post truss and raking struts. The historical photographs from the late c.20th of the Long Warehouse shows evidence of lift tower, probably purpose built to transfer goods. An elongated single storey building with gable roof abuts the warehouse assumed to be a casting house or a workshop and a double storey building sits next to it.</t>
  </si>
  <si>
    <t>The steady decline of the Upper Works during the late c.19th witnessed the Old Furnace put off blast and further development of the Lower Works. A later historical photograph from the 1970s shows truncation of the elongated casting house/warehouse although the lift tower and the double storey building remained standing. The Great Warehouse and the Long Warehouse continued to be in use as workshops whilst the smaller warehouses were gradually demolished.</t>
  </si>
  <si>
    <t>The Ironbridge Gorge Museum Trust acquired the derelict the Long Warehouse Glynwed Ltd in 1979. In 1982, the Long Warehouse was restored with an ‘enormous help’ from the Telford Development Corporation to house the Ironbridge Gorge Museum’s Library and Archives. The 1982 photographic evidence of the Long Warehouse shows the lift shaft being removed and bricked up, however the recessed opening is still defined by the segmented arches. The single storey casting house/warehouse and the double storey building abutting the Long Warehouse seems to be demolished before the start of restoration.</t>
  </si>
  <si>
    <t>The Long Warehouse currently houses the Ironbridge Gorge Museum Trust ‘s Library and Archives on the first and second floors whilst the ground floor is refurbished to house a café for the visitors.</t>
  </si>
  <si>
    <t>It will be expected that the contractor has allowed for all elements indicated on the drawings, specification and schedule, as well as having inspected the site prior to returning the tender.</t>
  </si>
  <si>
    <t>The contractor will be expected to keep adequate supervisory personnel on site at all times in the form of a site agent/foreman.</t>
  </si>
  <si>
    <t>Contractor – to be advised.</t>
  </si>
  <si>
    <t>Date for completion – Oct 2024</t>
  </si>
  <si>
    <t>·     Site set up including deliveries and parking.</t>
  </si>
  <si>
    <t>·     Moving materials around the site itself. Note: public car park and constant access to front of the building.</t>
  </si>
  <si>
    <t>·     Maintaining access to the Furnace kitchen and Archives</t>
  </si>
  <si>
    <t>·     Dust control measures to prevent excessive dust throughout the site</t>
  </si>
  <si>
    <t>·     Measures to protect the paths, verges and rail beds of the incline plane</t>
  </si>
  <si>
    <t>·     Lime mortar biscuits (say 3 no.) – assume a 1:2.5 lime: sands and aggregates mix.</t>
  </si>
  <si>
    <t>·     Pointing to be full and flush, just back from the face, and lightly brushed after initial set to expose the aggregate.</t>
  </si>
  <si>
    <t>·       Clay Tiles for the long warehouse roof</t>
  </si>
  <si>
    <t>·     Reclaimed Brick</t>
  </si>
  <si>
    <t>·     Proposed Terne coated stainless steel</t>
  </si>
  <si>
    <t>·     Paint samples for windows, doors, metal work,</t>
  </si>
  <si>
    <t>Bill No 3 - Lantern Long Warehouse</t>
  </si>
  <si>
    <t>Bill No 4 - Lower Roofs Long Warehouse</t>
  </si>
  <si>
    <t>Bill No 5 - Walls Long Warehouse</t>
  </si>
  <si>
    <t>Bill No 6 - Windows and Doors Long Warehouse</t>
  </si>
  <si>
    <t>Bill No 7 - Rainwater Goods Long Warehouse</t>
  </si>
  <si>
    <t>Bill No 8 - North Lights Roofs</t>
  </si>
  <si>
    <t>Bill No 9 - North Lights Walls</t>
  </si>
  <si>
    <t>Bill No 10 Provisional Sums</t>
  </si>
  <si>
    <t>1.0</t>
  </si>
  <si>
    <t>1.1</t>
  </si>
  <si>
    <t>1.1.1</t>
  </si>
  <si>
    <t>1.1.2</t>
  </si>
  <si>
    <t>1.1.3</t>
  </si>
  <si>
    <t>1.2</t>
  </si>
  <si>
    <t>1.2.1</t>
  </si>
  <si>
    <t>1.2.2</t>
  </si>
  <si>
    <t>1.2.3</t>
  </si>
  <si>
    <t>1.2.4</t>
  </si>
  <si>
    <t>1.2.5</t>
  </si>
  <si>
    <t>1.3</t>
  </si>
  <si>
    <t>1.4</t>
  </si>
  <si>
    <t>1.3.1</t>
  </si>
  <si>
    <t>1.4.1</t>
  </si>
  <si>
    <t>1.4.2</t>
  </si>
  <si>
    <t>1.4.3</t>
  </si>
  <si>
    <t>1.4.4.</t>
  </si>
  <si>
    <t>1.5</t>
  </si>
  <si>
    <t>1.5.1</t>
  </si>
  <si>
    <t>2nd Recital:Drawings to be as listed in item 1.4.1 above. 3rd Recital:</t>
  </si>
  <si>
    <t>1st Recital; Works to The Long Warehouse</t>
  </si>
  <si>
    <t>3rd Recital: Delete Schedule of Rates</t>
  </si>
  <si>
    <t>Article 2: Contract sum to be entered.</t>
  </si>
  <si>
    <t xml:space="preserve">Article 3: Insert “Oliver Architecture Ltd”. </t>
  </si>
  <si>
    <t xml:space="preserve">Article 4: Insert “Oliver Architecture Ltd”. </t>
  </si>
  <si>
    <t>Article 5: Main contractor’s name to be entered.</t>
  </si>
  <si>
    <t>Article 7: Arbitration to apply. Contract Particulars.</t>
  </si>
  <si>
    <t xml:space="preserve">4th Recital: Base Date: 7 days prior to tender return date. </t>
  </si>
  <si>
    <t xml:space="preserve">4th Recital: CIS Scheme: The Employer is not a ‘contractor’. </t>
  </si>
  <si>
    <t>5th Recital: The project is not notifiable.</t>
  </si>
  <si>
    <t>6th Recital: Framework Agreement: Not applicable.</t>
  </si>
  <si>
    <t>7th Recital: Supplementary Provisions: All apply.</t>
  </si>
  <si>
    <t>7th Recital: Paragraph 6 nominees: Employer – Stephen Oliver.</t>
  </si>
  <si>
    <t>Article 7: Arbitration: Article 7 and Schedule 1 apply.</t>
  </si>
  <si>
    <t>1.1 CDM Planning Period: 14 days pending on the Date for Commencement</t>
  </si>
  <si>
    <t>2.2 Date for commencement of works – to be agreed</t>
  </si>
  <si>
    <t>2.8 Liquidated damages: at the rate of £500 per week.</t>
  </si>
  <si>
    <t>2.1 Rectification period, to be 6 months.</t>
  </si>
  <si>
    <t>4.3 Percentage to be 95%.</t>
  </si>
  <si>
    <t>4.5 Percentage to be 97½%.</t>
  </si>
  <si>
    <t>4.8.1 Period to be 3 months.</t>
  </si>
  <si>
    <t>4.11 and Schedule 2 Contribution, levy and tax charges does not apply. Percentage not applicable.</t>
  </si>
  <si>
    <t>5.3.2 Contractor’s insurance, to be £5,000,000 (five million).</t>
  </si>
  <si>
    <t>5.4A, B, C Insurance of the works: Clause 5.4B applies.</t>
  </si>
  <si>
    <t>5.4B.1.2 Percentage to cover professional fees, to be 15%</t>
  </si>
  <si>
    <t>7.2 Adjudication, delete all but “Royal Institute of British Architects</t>
  </si>
  <si>
    <t>Schedule 1 Arbitration, delete all but “Royal Institute of British Architects”.</t>
  </si>
  <si>
    <t>GENERAL</t>
  </si>
  <si>
    <t>Names and Addresses</t>
  </si>
  <si>
    <t>Employer:</t>
  </si>
  <si>
    <t>Architect and Principal Designer: Oliver Architecture Ltd,</t>
  </si>
  <si>
    <t>Structural Engineer: TBC</t>
  </si>
  <si>
    <t>Description of the Site</t>
  </si>
  <si>
    <t>Location of the site: Long Warehouse, Coalbrookdale, Shropshire. Is in the care of the Ironbridge Gorge Museum Trust. The Warehouse is within the demise of the, Museum complex at Coalbrookdale, TF8 7DX.</t>
  </si>
  <si>
    <t>Access to the Site: The long warehouse sits within the Coalbrookdale complex the main visitors carpark via Darby Road is to the “West” front of the building access for work vehicles will be and deliveries will be to the higher service yard to the north of the building accessed via Wellington road.</t>
  </si>
  <si>
    <t>Site Visit: The Contractor is recommended to visit the site before tendering and ascertain all local conditions and restrictions likely to affect the execution of the works. No claims arising from failure to do so will be considered. Contact: Lucy Oldnall, Project Manager- Conserving the Historic Estate E: Lucy.Oldnall@ironbridge.org.uk , Tel: 01952 435970</t>
  </si>
  <si>
    <t>The Long Warehouse is a Grade II (ref. 1031524) listed structure. It lies within the Ironbridge Gorge, a UNESCO World Heritage Site.</t>
  </si>
  <si>
    <t>History: In 1709, Abraham Darby I founded The Coalbrookdale Company and incorporated the ingenious technique of smelting iron using coke as fuel. Darby II and Darby III succeed subsequently and expanded the Company over the following years. The construction of Ironbridge in 1779 – the world’s first cast iron bridge was casted at Coalbrookdale, a technical triumph for Darby III and the Coalbrookdale Company.</t>
  </si>
  <si>
    <t>Description of Work</t>
  </si>
  <si>
    <t>The works comprise: Re-roofing in clay tiles of the main Long Warehouse including the replacement of the lantern rood in terne coated Stainless Steel, renewing the gutter linings flashings and weatherings to the rear parapet and North Lights building attached. The replacement of defective fascia boards and the over hauling of the Cast Iron Rainwater goods. Repairs to the wooden lantern glazing and full redecoration of the exterior of the building. Repointing open joints to the brickwork and copings to the north lights building, and replacement of faulty neoprene gaskets to the later 1980’s end panels</t>
  </si>
  <si>
    <t>Drawings and Specifications</t>
  </si>
  <si>
    <t>This Schedule of Works is to be read in conjunction with the specification, Contract, Preliminaries and all tender drawings. See 2315 B19 Long Warehouse Drawing Register</t>
  </si>
  <si>
    <t>All works are to be undertaken by suitably qualified specialists where applicable with relevant experience in working upon historic buildings.</t>
  </si>
  <si>
    <t>The main contractor will be responsible for coordinating all relevant domestic and named sub- contractors, and the like, and the associated materials and labour. The Contract Administrator is to be furnished with a suitable programme of work to adequately describe the critical path programming.</t>
  </si>
  <si>
    <t>Form of Contract</t>
  </si>
  <si>
    <t>The Form of Contract will be the Minor Works Building Contract 2016 (including all current amendments) issued by the Joint Contracts Tribunal. Clauses are to be amended as follows: 1st Recital:   “Repairs to the Long Warehouse”.</t>
  </si>
  <si>
    <t>EXECUTION: the Contract will be executed under hand. FIRM PRICE: the Contract will be completely firm price.</t>
  </si>
  <si>
    <t>1.5.2</t>
  </si>
  <si>
    <t>1.6</t>
  </si>
  <si>
    <t>1.6.1</t>
  </si>
  <si>
    <t>1.6.2</t>
  </si>
  <si>
    <t>1.6.3</t>
  </si>
  <si>
    <t>1.6.4</t>
  </si>
  <si>
    <t>1.7</t>
  </si>
  <si>
    <t>1.6.5</t>
  </si>
  <si>
    <t>1.6.6</t>
  </si>
  <si>
    <t>1.8</t>
  </si>
  <si>
    <t>1.8.1</t>
  </si>
  <si>
    <t>1.7.1</t>
  </si>
  <si>
    <t>1.8.2</t>
  </si>
  <si>
    <t>1.9</t>
  </si>
  <si>
    <t>1.9.1</t>
  </si>
  <si>
    <t>1.9.2</t>
  </si>
  <si>
    <t>1.9.3</t>
  </si>
  <si>
    <t>1.10</t>
  </si>
  <si>
    <t>1.10.1</t>
  </si>
  <si>
    <t>1.11</t>
  </si>
  <si>
    <t>1.11.1</t>
  </si>
  <si>
    <t>1.12</t>
  </si>
  <si>
    <t>1.12.1</t>
  </si>
  <si>
    <t>1.13</t>
  </si>
  <si>
    <t>1.14</t>
  </si>
  <si>
    <t>Temporary Services</t>
  </si>
  <si>
    <t>Buildings: Assume Site Meetings with the Client and Architect will be held at the IBGMT offices at Coalbrookdale with site visits afterwards.</t>
  </si>
  <si>
    <t>Water: Water is available within the Long Warehouse. Water for contractors is available from the North-lights building and will be made available for the use of the contractor. The contractor will be responsible for distribution as required</t>
  </si>
  <si>
    <t>Power: A power supply is available at the Warehouse and the use of will be extended to the contractor.</t>
  </si>
  <si>
    <t>Lavatories: A temporary WC can be located within the service yard to the side of the Warehouse (Museum Store).</t>
  </si>
  <si>
    <t>Parking: Shared parking for contactor’s vehicles is available in the top car park adjacent to North-lights. Ensure that the other users of the car park are not unduly inconvenienced, Note the Adjacent car parks are very busy at certain periods in the day especially high season and term time for school visits.</t>
  </si>
  <si>
    <t>Deliveries: Deliveries to be via Long Warehouse, Coalbrookdale, TF8 7DX.</t>
  </si>
  <si>
    <t>Photographs</t>
  </si>
  <si>
    <t>Prior to commencement of the contract, the main Contractor is to take a full set of condition photographs, internally and externally, and issue a set of colour copies, annotated to indicate the date taken and location, to the Architect. It is acceptable to submit a CD of digital photographs with an appropriately referenced list.</t>
  </si>
  <si>
    <t>Method Statements</t>
  </si>
  <si>
    <t>The main Contractor is to provide Method Statements detailing the method of working for the following items:-</t>
  </si>
  <si>
    <t>Under no circumstances will any work be allowed until Method Statements for all these items have been received, comments made and taken into account. Submission of Method Statements does not relieve the Contractor from any of his contractual obligations.</t>
  </si>
  <si>
    <t>Protection</t>
  </si>
  <si>
    <t>During the course of the contract, temporary protection is to be provided as follows:-</t>
  </si>
  <si>
    <t>The Museum will remain open and in use during the works, the working areas will generally remain open to the public unless it is need to shut the paths for the works to be undertaken. At this point weekend working is not permitted.</t>
  </si>
  <si>
    <t>Provide for a controlled means of waste disposal. No materials are to be thrown or dropped. Debris to be regularly swept up and removed as soon as it is created.</t>
  </si>
  <si>
    <t>Before ordering or commencing work, provide samples of the following materials/ fittings/ finishes/ workmanship for inspection by the Architect:-</t>
  </si>
  <si>
    <t>Protected Species</t>
  </si>
  <si>
    <t>There is known Bat, activity on the site . The contractor is to remain vigilant follow the Ecologist Guidelines and advise the Architect immediately on discovery of a protected species.</t>
  </si>
  <si>
    <t>Asbestos</t>
  </si>
  <si>
    <t>There is an asbestos management survey available for the Long Warehouse and North Lights, and further sampling has been undertaken. However, it is not exhaustive. An R&amp;D survey will be commissioned ahead of the works on site and the contractor should remain vigilante for any contamination and act accordingly if any suspicion of Asbestos is found within the site.</t>
  </si>
  <si>
    <t>Programme</t>
  </si>
  <si>
    <t>The works are to take place Spring 2024 to Autumn 2024</t>
  </si>
  <si>
    <t>On Completion</t>
  </si>
  <si>
    <t>The Contractor is to undertake an thorough clean of the site to remove all dust and debris consequent upon the works.</t>
  </si>
  <si>
    <t>2.0</t>
  </si>
  <si>
    <t>2.1</t>
  </si>
  <si>
    <t>2.3</t>
  </si>
  <si>
    <t>2.4</t>
  </si>
  <si>
    <t>2.5</t>
  </si>
  <si>
    <t>2.6</t>
  </si>
  <si>
    <t>SET UP &amp; ACCESS</t>
  </si>
  <si>
    <t>Allow all preliminaries in connection with the works.</t>
  </si>
  <si>
    <t>Note that all abutments between the access scaffold and existing fabric are to have soft padding to prevent damage.</t>
  </si>
  <si>
    <t>Erect and maintain an access /scaffold suitable for carrying out the works to the Long Warehouse and North Lights. Allow for a monitored scaffold alarm system and ensure that the base of any fixed scaffold is clad in min. 4m high steel sheeting (not Heras panels). Remove the ladders at the end of each day.</t>
  </si>
  <si>
    <t>Ties into the fabric of the masonry will only be permitted if they into the junction of bed and perpend joints, and as neatly done as possible. Note: in this instance this is the only viable solution make allowance for carefully removing bricks from the façade and fixing into internal brickwork replace brick on the completion.</t>
  </si>
  <si>
    <t>Include for any “lifting gear”/hoist required for moving the tiles and materials onto the scaffold include a safe compound away from the public at base of the hoist.</t>
  </si>
  <si>
    <t>Strike the scaffolding on completion and make good.</t>
  </si>
  <si>
    <t>3.3</t>
  </si>
  <si>
    <t>3.4</t>
  </si>
  <si>
    <t>3.5</t>
  </si>
  <si>
    <t>4.0</t>
  </si>
  <si>
    <t>4.1</t>
  </si>
  <si>
    <t>4.2</t>
  </si>
  <si>
    <t>4.3</t>
  </si>
  <si>
    <t>4.4</t>
  </si>
  <si>
    <t>4.5</t>
  </si>
  <si>
    <t>4.6</t>
  </si>
  <si>
    <t>4.7</t>
  </si>
  <si>
    <t>4.8</t>
  </si>
  <si>
    <t>4.9</t>
  </si>
  <si>
    <t>4.10</t>
  </si>
  <si>
    <t>Install standing seam Terne coated Stainless steel covering to the lantern allowing for adequate over laps at the ends and fascia of the lantern in accordance with the architects’ drawings. Cover the boards with metal roofing underlay (such as Klober Permosec Metal, Dupont Tyvek Metal or Powerlon Metalix SA) and 0.4mm terne coated stainless steel sheeting. Each bay to be 880mm wide (custom width for end bays) Ensure all stainless steel is laid in accordance with the Federation of Traditional Metal Roofing Contractors UK Guide to Good Practice in Fully Supported Metal Roof and Cladding 3rd edition. Include for a welted top edge to the side roofs under the tiling, to prevent capillary action.</t>
  </si>
  <si>
    <t>Allow for full preparing the wooden frames of the lantern lights, Include for strengthening the frames with brass L shaped brackets for tender purposes assume 25 no frames (50 brackets) , overhauling to allow correct operation, re-puttying the panes and redecorating in the high gloss https://dacrylate.co.uk/products/product-range/alkysil/ with appropriate https://dacrylate.co.uk/products/product-range/alkysil-uc/ undercoat and oil based primer. CHE General Specification v.2 p77 Timber (new &amp; previously painted) D</t>
  </si>
  <si>
    <t>Allow for renewing the lead flashings to the junction of the lower frame and tiled roof below.</t>
  </si>
  <si>
    <t>LOWER ROOFS: LONG WARHOUSE</t>
  </si>
  <si>
    <t>Carefully strip all existing tiles. Ensure an appropriate “Man-Safe” methods of removal are employed to keep the operative safe. Starting at the top and working back to the scaffold removing battens and replace roof felt.</t>
  </si>
  <si>
    <t>Before relaying the tiles install 30mm thick Pavetex Isolair Multi https://unitylime.co.uk/shop/nbtsystems/nbpitchedroof/isolair-multi/ to both pitches.</t>
  </si>
  <si>
    <t>Cross batten with 13mm thick battens (to maintain airgap) and replace tiling battens maintaining correct gauge to match the existing.</t>
  </si>
  <si>
    <t>Allow for covering both roof pitches in Dreadnought Staffordshire Blue/Heather Sand-faced Blend Machine-made tiles. The tiles are to be as detailed on the contract drawings or schedule of works. Provide several samples of each tile type (showing the range of size and appearance that will be supplied) for architect’s approval.</t>
  </si>
  <si>
    <t>To Rear Gutter: Supply and install new substrate for the new gutter lining, in preservative treated softwood, assuming 25mm thick penny jointed gutter boarding and firrings. For pricing purposes, assume that the gutter is to be in 8 sections with a 70mm steps laid at 1 in 80 falls. Falling toward the 3no existing outlets. Allow for 60mm bossed wood-cored rolls to high points. The lowest point is to have a 150mm Sumps to discharge into 2 no Terne Coated Stainless Steel overflow chutes.</t>
  </si>
  <si>
    <t>Line the gutter in metal roofing underlay (such as Klober Permosec Metal, Dupont Tyvek Metal or Powerlon Metalix SA) and 0.4mm terne coated stainless steel sheeting. Ensure all stainless steel is laid in accordance with the Federation of Traditional Metal Roofing Contractors UK Guide to Good Practice in Fully Supported Metal Roof and Cladding 3rd edition. Include for a welted top edge to the side roofs under the tiling, to prevent capillary action. Include for lining the gutter ends in TSS.</t>
  </si>
  <si>
    <t>Take down existing Snow-guards to enable the works refit on completion allowing to paint them to match the guttering. Include for 1 no additional section to complete the protection</t>
  </si>
  <si>
    <t>To the west elevation, allow for taking down replacing the existing fascia boards with new treated softwood moulding to match the existing but allow for an extended width to the boards to work with new roof heights.</t>
  </si>
  <si>
    <t>3.1</t>
  </si>
  <si>
    <t>Carefully remove cement boards covering to lantern roof in sections to avoid exposing the interior to the weather. Including the removal of all support and clamping bars allowing the installation of the replacement standing seam Terne coated stainless steel roof. Treat exposed timbers with boron-based fungicide</t>
  </si>
  <si>
    <t>Works</t>
  </si>
  <si>
    <t>5.1</t>
  </si>
  <si>
    <t>Remove all vegetation and moss from brickwork indicated on Drawings. Remove /and treat roots with the approved biocide. Ivy to be cut off at stem and as well as biocide treatment include for hammering copper nails into the root stock to avoid recolonization.</t>
  </si>
  <si>
    <t>To rear parapet: Carefully cut out defective joints indicated on Drawings and 100% repoint in matching C1-d Lime mortar. Allow for repointing 6 courses below the copings (down to gutter outlets) and to gutter lining</t>
  </si>
  <si>
    <t>5.2</t>
  </si>
  <si>
    <t>5.3</t>
  </si>
  <si>
    <t>5.4</t>
  </si>
  <si>
    <t>5.5</t>
  </si>
  <si>
    <t>Replace defective bricks indicated on the drawings in the approved C1-d Lime mortar. Note brick replacements to be in matching reclaimed.</t>
  </si>
  <si>
    <t>To both North and South Elevations, 1980’s Cladding: allow for pressure washing the panels and replacing the defective neoprene joints as indicated.</t>
  </si>
  <si>
    <t>Bill No 3 Lantern Long Warehouse - To  Summary</t>
  </si>
  <si>
    <t>Bill No 4 Lower Roofs - To  Summary</t>
  </si>
  <si>
    <t>Bill No 5 Walls - To  Summary</t>
  </si>
  <si>
    <t>Bill No 6 Windows and Doors - To  Summary</t>
  </si>
  <si>
    <t>Bill No 7 Rainwater Goods - To  Summary</t>
  </si>
  <si>
    <t>Bill No 8 North Lights Roof - To  Summary</t>
  </si>
  <si>
    <t>Bill No 9 North Lights Roof - To  Summary</t>
  </si>
  <si>
    <t>3.7</t>
  </si>
  <si>
    <t>3.8</t>
  </si>
  <si>
    <t>4.12</t>
  </si>
  <si>
    <t>4.13</t>
  </si>
  <si>
    <t>5.6</t>
  </si>
  <si>
    <t>5.7</t>
  </si>
  <si>
    <t>5.8</t>
  </si>
  <si>
    <t>Prepare Cast Iron windows prior to redecoration, replace putty where necessary and allow for redecoration of all Cast Iron windows in appropriate CHE General Specification v.2 p77 Metal Ferrous (not galvanised) (A) Modern vinyl-based paint with the no. of coats in accordance with the specification. Ensure correct operation of all opening lights and ventilators on completion.</t>
  </si>
  <si>
    <t>6.1</t>
  </si>
  <si>
    <t>6.2</t>
  </si>
  <si>
    <t>6.3</t>
  </si>
  <si>
    <t>Allow for fully preparing the wooden Doors, overhauling to allow correct operation, redecorating in the high gloss https://dacrylate.co.uk/products/product-range/alkysil/ with appropriate https://dacrylate.co.uk/products/product-range/alkysil-uc/ undercoat and oil based primer. CHE General Specification v.2 p77 Timber (new &amp; previously painted) D.</t>
  </si>
  <si>
    <t>6.4</t>
  </si>
  <si>
    <t>6.5</t>
  </si>
  <si>
    <t>6.6</t>
  </si>
  <si>
    <t>Remove, overhaul and redecorate all Rainwater goods and downpipes in accordance with specification CHE General Specification v.2 p77 Metal Ferrous (not galvanised) (A) Modern vinyl-based paint with the no. of coats in accordance with the specification. Refix on completion with new oak bobbins allowing for appropriate Pipe Nails.</t>
  </si>
  <si>
    <t>7.2</t>
  </si>
  <si>
    <t>Cast Iron Columns, Beams and Support structure: Overhaul and redecorate all Cast Iron in appropriate CHE General Specification v.2 p77 Metal Ferrous (not galvanised) (A) Modern vinyl-based paint with the no. of coats in accordance with the specification.</t>
  </si>
  <si>
    <t>7.3</t>
  </si>
  <si>
    <t>7.4</t>
  </si>
  <si>
    <t>7.5</t>
  </si>
  <si>
    <t>8.1</t>
  </si>
  <si>
    <t>8.2</t>
  </si>
  <si>
    <t>8.3</t>
  </si>
  <si>
    <t>8.4</t>
  </si>
  <si>
    <t>8.5</t>
  </si>
  <si>
    <t>Note: Gutters between north light roofs have minimal falls and are lined in lead with 14 no exposed T- Pren joints. Given the works was carried out in the 1980s the neoprene rubber is likely to be coming to the end of its lifespan.</t>
  </si>
  <si>
    <t>To all 6 no gutters allow for taking up and disposing of the existing lead linings. Credit the client with the scrap value of the lead.</t>
  </si>
  <si>
    <t>Re-line existing gutters in Terne coated Stainless Steel for tender assume 4 lengths with 3 no T-Pren joints. Include for S/Steel cover flashing to prevent welded to one leaf to prevent UV degradation</t>
  </si>
  <si>
    <t>Redress. refix and repoint all stepped flashings to both ends of the northern lights building i.e. those abutted to the Long warehouse and those on the copings to the northern lights east wall.</t>
  </si>
  <si>
    <t>9.1</t>
  </si>
  <si>
    <t>9.2</t>
  </si>
  <si>
    <t>9.3</t>
  </si>
  <si>
    <t>9.4</t>
  </si>
  <si>
    <t>9.5</t>
  </si>
  <si>
    <t>9.6</t>
  </si>
  <si>
    <t>9.7</t>
  </si>
  <si>
    <t>9.8</t>
  </si>
  <si>
    <t>To end wall copings: Carefully cut out defective joints indicated on Drawings and 100% repoint in matching C1-d Lime mortar. Allow for repointing below the copings as demonstrated on the drawings.</t>
  </si>
  <si>
    <t>Carefully cut out areas of defective joints indicated on Drawings and repoint in matching C1- d Lime mortar.</t>
  </si>
  <si>
    <t>All attached metal work (in relic state to be treated with Jenolite rust inhibitor and linseed oil applied.</t>
  </si>
  <si>
    <t>Allow for replacing the bent sheets above the side access door with polyester coated matching profile steel sheeting.</t>
  </si>
  <si>
    <t>A</t>
  </si>
  <si>
    <t>B</t>
  </si>
  <si>
    <t>C</t>
  </si>
  <si>
    <t>D</t>
  </si>
  <si>
    <t>m</t>
  </si>
  <si>
    <t>m2</t>
  </si>
  <si>
    <t>Supply and install new roof substrate in preservative treated softwood, allow for 150x25mm Baltic softwood Line boarding set at 45 degrees. to voids left by the previous roof in order to lay the terne coated steel roof covering upon. Install boards with penny gaps between to aid ventilation</t>
  </si>
  <si>
    <t>item</t>
  </si>
  <si>
    <t>4.5.1</t>
  </si>
  <si>
    <t>Airtrack EC comb strip</t>
  </si>
  <si>
    <t>4.5.2</t>
  </si>
  <si>
    <t>To both pitches install a continuous comb strip Airtrack EC or similar approved to lower edge of tiles with 26 no lead square roof void vents by Leadworx or similar approved set 3 tiles down from the lantern and space equally along the pitch.</t>
  </si>
  <si>
    <t>Leadworx roof vents</t>
  </si>
  <si>
    <t>no</t>
  </si>
  <si>
    <t>4.7.2</t>
  </si>
  <si>
    <t>Tilting fillet</t>
  </si>
  <si>
    <t>Line the gutter in metal roofing underlay (such as Klober Permosec Metal, Dupont Tyvek Metal or Powerlon Metalix SA) and 0.4mm terne coated stainless steel sheeting. Ensure all stainless steel is laid in accordance with the Federation of Traditional Metal Roofing Contractors UK Guide to Good Practice in Fully Supported Metal Roof and Cladding 3rd edition. Include for a welted top edge to the side roofs under the tiling, to prevent capillary action. Include for lining the gutter ends in TSS.; 600 girth</t>
  </si>
  <si>
    <t>Allow for replacing all existing lead flashings to lantern and parapet wall in code 6 lead; 175mm girth</t>
  </si>
  <si>
    <t>6.1.1</t>
  </si>
  <si>
    <t>Point up gap around perimiter of window frames</t>
  </si>
  <si>
    <t>Decorate metal lintel over door to North Lights</t>
  </si>
  <si>
    <t>7.1.1</t>
  </si>
  <si>
    <t>Gutters</t>
  </si>
  <si>
    <t>7.1.2</t>
  </si>
  <si>
    <t>Down pipes</t>
  </si>
  <si>
    <t>9.7.1</t>
  </si>
  <si>
    <t>Timber repairs to roof structure</t>
  </si>
  <si>
    <t>Additional leadwork</t>
  </si>
  <si>
    <t>Additional decorations</t>
  </si>
  <si>
    <t>Repairs</t>
  </si>
  <si>
    <t>Coalbrookdale</t>
  </si>
  <si>
    <t>4.10.1</t>
  </si>
  <si>
    <t>Revover access hatch in Terne coated steel</t>
  </si>
  <si>
    <t>Main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</si>
</sst>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0\ ;\(\$#,##0\)"/>
    <numFmt numFmtId="165" formatCode="d\ mmmm\,\ yyyy"/>
    <numFmt numFmtId="166" formatCode="_-\ #,##0_-;\-\ #,##0_-;_-\ &quot;-&quot;_-;_-@_-"/>
    <numFmt numFmtId="167" formatCode="_-\ #,##0.00_-;\-\ #,##0.00_-;_-\ &quot;&quot;??_-;_-@_-"/>
    <numFmt numFmtId="168" formatCode="[$-409]dd\-mmm\-yy;@"/>
    <numFmt numFmtId="169" formatCode="_-* #,##0_-;\-* #,##0_-;_-* &quot;-&quot;??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sz val="11"/>
      <name val="Arial Narrow"/>
      <family val="2"/>
    </font>
    <font>
      <sz val="10"/>
      <name val="Arial"/>
      <family val="2"/>
    </font>
    <font>
      <sz val="10"/>
      <name val="Arial"/>
      <family val="2"/>
    </font>
    <font>
      <sz val="10"/>
      <name val="Arial"/>
      <family val="2"/>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1"/>
      <name val="Calibri"/>
      <family val="2"/>
      <scheme val="minor"/>
    </font>
    <font>
      <u/>
      <sz val="11"/>
      <color theme="10"/>
      <name val="Calibri"/>
      <family val="2"/>
      <scheme val="minor"/>
    </font>
    <font>
      <b/>
      <u/>
      <sz val="11"/>
      <name val="Calibri"/>
      <family val="2"/>
      <scheme val="minor"/>
    </font>
    <font>
      <b/>
      <sz val="11"/>
      <name val="Calibri"/>
      <family val="2"/>
      <scheme val="minor"/>
    </font>
    <font>
      <sz val="11"/>
      <name val="Arial"/>
      <family val="2"/>
    </font>
    <font>
      <u/>
      <sz val="11"/>
      <name val="Calibri"/>
      <family val="2"/>
      <scheme val="minor"/>
    </font>
    <font>
      <i/>
      <sz val="11"/>
      <name val="Calibri"/>
      <family val="2"/>
      <scheme val="minor"/>
    </font>
    <font>
      <b/>
      <i/>
      <u/>
      <sz val="11"/>
      <name val="Calibri"/>
      <family val="2"/>
      <scheme val="minor"/>
    </font>
    <font>
      <b/>
      <sz val="12"/>
      <color theme="1"/>
      <name val="Calibri"/>
      <family val="2"/>
      <scheme val="minor"/>
    </font>
    <font>
      <b/>
      <sz val="14"/>
      <color theme="1"/>
      <name val="Calibri"/>
      <family val="2"/>
      <scheme val="minor"/>
    </font>
    <font>
      <sz val="11"/>
      <color theme="1"/>
      <name val="Arial"/>
      <family val="2"/>
    </font>
    <font>
      <sz val="11"/>
      <name val="Calibri"/>
      <family val="2"/>
    </font>
    <font>
      <b/>
      <u/>
      <sz val="10"/>
      <name val="Arial"/>
      <family val="2"/>
    </font>
    <font>
      <u/>
      <sz val="1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87CEF9"/>
      </left>
      <right/>
      <top style="medium">
        <color rgb="FF87CEF9"/>
      </top>
      <bottom/>
      <diagonal/>
    </border>
    <border>
      <left/>
      <right/>
      <top style="medium">
        <color rgb="FF87CEF9"/>
      </top>
      <bottom/>
      <diagonal/>
    </border>
    <border>
      <left/>
      <right style="medium">
        <color rgb="FF87CEF9"/>
      </right>
      <top style="medium">
        <color rgb="FF87CEF9"/>
      </top>
      <bottom/>
      <diagonal/>
    </border>
    <border>
      <left style="medium">
        <color rgb="FF87CEF9"/>
      </left>
      <right/>
      <top/>
      <bottom/>
      <diagonal/>
    </border>
    <border>
      <left/>
      <right style="medium">
        <color rgb="FF87CEF9"/>
      </right>
      <top/>
      <bottom/>
      <diagonal/>
    </border>
    <border>
      <left style="medium">
        <color rgb="FF87CEF9"/>
      </left>
      <right/>
      <top/>
      <bottom style="medium">
        <color rgb="FF87CEF9"/>
      </bottom>
      <diagonal/>
    </border>
    <border>
      <left/>
      <right/>
      <top/>
      <bottom style="medium">
        <color rgb="FF87CEF9"/>
      </bottom>
      <diagonal/>
    </border>
    <border>
      <left/>
      <right style="medium">
        <color rgb="FF87CEF9"/>
      </right>
      <top/>
      <bottom style="medium">
        <color rgb="FF87CEF9"/>
      </bottom>
      <diagonal/>
    </border>
    <border>
      <left style="medium">
        <color rgb="FF87CEF9"/>
      </left>
      <right style="medium">
        <color rgb="FF87CEF9"/>
      </right>
      <top/>
      <bottom/>
      <diagonal/>
    </border>
    <border>
      <left style="medium">
        <color rgb="FF87CEF9"/>
      </left>
      <right style="medium">
        <color rgb="FF87CEF9"/>
      </right>
      <top style="medium">
        <color rgb="FF87CEF9"/>
      </top>
      <bottom style="medium">
        <color rgb="FF87CEF9"/>
      </bottom>
      <diagonal/>
    </border>
    <border>
      <left style="medium">
        <color rgb="FF87CEF9"/>
      </left>
      <right style="medium">
        <color rgb="FF87CEF9"/>
      </right>
      <top/>
      <bottom style="medium">
        <color rgb="FF87CEF9"/>
      </bottom>
      <diagonal/>
    </border>
    <border>
      <left style="thin">
        <color rgb="FF87CEF9"/>
      </left>
      <right style="thin">
        <color rgb="FF87CEF9"/>
      </right>
      <top/>
      <bottom/>
      <diagonal/>
    </border>
    <border>
      <left style="thin">
        <color rgb="FF87CEF9"/>
      </left>
      <right style="medium">
        <color rgb="FF87CEF9"/>
      </right>
      <top/>
      <bottom/>
      <diagonal/>
    </border>
    <border>
      <left style="medium">
        <color rgb="FF87CEF9"/>
      </left>
      <right style="thin">
        <color rgb="FF87CEF9"/>
      </right>
      <top/>
      <bottom/>
      <diagonal/>
    </border>
    <border>
      <left style="thin">
        <color rgb="FF87CEF9"/>
      </left>
      <right style="thin">
        <color rgb="FF87CEF9"/>
      </right>
      <top/>
      <bottom style="thin">
        <color indexed="64"/>
      </bottom>
      <diagonal/>
    </border>
    <border>
      <left style="medium">
        <color rgb="FF87CEF9"/>
      </left>
      <right style="thin">
        <color rgb="FF87CEF9"/>
      </right>
      <top/>
      <bottom style="medium">
        <color rgb="FF87CEF9"/>
      </bottom>
      <diagonal/>
    </border>
    <border>
      <left style="thin">
        <color rgb="FF87CEF9"/>
      </left>
      <right style="thin">
        <color rgb="FF87CEF9"/>
      </right>
      <top/>
      <bottom style="medium">
        <color rgb="FF87CEF9"/>
      </bottom>
      <diagonal/>
    </border>
    <border>
      <left style="thin">
        <color rgb="FF87CEF9"/>
      </left>
      <right style="medium">
        <color rgb="FF87CEF9"/>
      </right>
      <top/>
      <bottom style="medium">
        <color rgb="FF87CEF9"/>
      </bottom>
      <diagonal/>
    </border>
    <border>
      <left style="medium">
        <color rgb="FF87CEF9"/>
      </left>
      <right style="thin">
        <color rgb="FF87CEF9"/>
      </right>
      <top style="medium">
        <color rgb="FF87CEF9"/>
      </top>
      <bottom style="medium">
        <color rgb="FF87CEF9"/>
      </bottom>
      <diagonal/>
    </border>
    <border>
      <left style="thin">
        <color rgb="FF87CEF9"/>
      </left>
      <right style="thin">
        <color rgb="FF87CEF9"/>
      </right>
      <top style="medium">
        <color rgb="FF87CEF9"/>
      </top>
      <bottom style="medium">
        <color rgb="FF87CEF9"/>
      </bottom>
      <diagonal/>
    </border>
    <border>
      <left style="thin">
        <color rgb="FF87CEF9"/>
      </left>
      <right style="medium">
        <color rgb="FF87CEF9"/>
      </right>
      <top style="medium">
        <color rgb="FF87CEF9"/>
      </top>
      <bottom style="medium">
        <color rgb="FF87CEF9"/>
      </bottom>
      <diagonal/>
    </border>
    <border>
      <left style="thin">
        <color rgb="FF87CEF9"/>
      </left>
      <right style="thin">
        <color rgb="FF87CEF9"/>
      </right>
      <top style="medium">
        <color rgb="FF87CEF9"/>
      </top>
      <bottom/>
      <diagonal/>
    </border>
    <border>
      <left style="medium">
        <color rgb="FF87CEF9"/>
      </left>
      <right style="thin">
        <color rgb="FF87CEF9"/>
      </right>
      <top style="medium">
        <color rgb="FF87CEF9"/>
      </top>
      <bottom/>
      <diagonal/>
    </border>
    <border>
      <left style="thin">
        <color rgb="FF87CEF9"/>
      </left>
      <right style="medium">
        <color rgb="FF87CEF9"/>
      </right>
      <top style="medium">
        <color rgb="FF87CEF9"/>
      </top>
      <bottom/>
      <diagonal/>
    </border>
    <border>
      <left style="thin">
        <color rgb="FF87CEF9"/>
      </left>
      <right style="thin">
        <color rgb="FF87CEF9"/>
      </right>
      <top/>
      <bottom style="double">
        <color indexed="64"/>
      </bottom>
      <diagonal/>
    </border>
    <border>
      <left style="thin">
        <color rgb="FF87CEF9"/>
      </left>
      <right/>
      <top/>
      <bottom/>
      <diagonal/>
    </border>
    <border>
      <left/>
      <right style="thin">
        <color rgb="FF87CEF9"/>
      </right>
      <top/>
      <bottom/>
      <diagonal/>
    </border>
    <border>
      <left style="thin">
        <color rgb="FF87CEF9"/>
      </left>
      <right/>
      <top style="medium">
        <color rgb="FF87CEF9"/>
      </top>
      <bottom/>
      <diagonal/>
    </border>
    <border>
      <left style="thin">
        <color rgb="FF87CEF9"/>
      </left>
      <right/>
      <top/>
      <bottom style="medium">
        <color rgb="FF87CEF9"/>
      </bottom>
      <diagonal/>
    </border>
    <border>
      <left/>
      <right style="thin">
        <color rgb="FF87CEF9"/>
      </right>
      <top/>
      <bottom style="medium">
        <color rgb="FF87CEF9"/>
      </bottom>
      <diagonal/>
    </border>
    <border>
      <left style="thin">
        <color rgb="FF87CEF9"/>
      </left>
      <right/>
      <top/>
      <bottom style="thin">
        <color rgb="FF87CEF9"/>
      </bottom>
      <diagonal/>
    </border>
    <border>
      <left/>
      <right style="thin">
        <color rgb="FF87CEF9"/>
      </right>
      <top/>
      <bottom style="thin">
        <color rgb="FF87CEF9"/>
      </bottom>
      <diagonal/>
    </border>
  </borders>
  <cellStyleXfs count="11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43" fontId="7" fillId="0" borderId="0" applyFont="0" applyFill="0" applyBorder="0" applyAlignment="0" applyProtection="0"/>
    <xf numFmtId="43" fontId="30"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3" fontId="14" fillId="0" borderId="0" applyFont="0" applyFill="0" applyBorder="0" applyAlignment="0" applyProtection="0"/>
    <xf numFmtId="44" fontId="30" fillId="0" borderId="0" applyFont="0" applyFill="0" applyBorder="0" applyAlignment="0" applyProtection="0"/>
    <xf numFmtId="44" fontId="31" fillId="0" borderId="0" applyFont="0" applyFill="0" applyBorder="0" applyAlignment="0" applyProtection="0"/>
    <xf numFmtId="44" fontId="32" fillId="0" borderId="0" applyFont="0" applyFill="0" applyBorder="0" applyAlignment="0" applyProtection="0"/>
    <xf numFmtId="44" fontId="8" fillId="0" borderId="0" applyFont="0" applyFill="0" applyBorder="0" applyAlignment="0" applyProtection="0"/>
    <xf numFmtId="164" fontId="14" fillId="0" borderId="0" applyFont="0" applyFill="0" applyBorder="0" applyAlignment="0" applyProtection="0"/>
    <xf numFmtId="0" fontId="14" fillId="0" borderId="0" applyFont="0" applyFill="0" applyBorder="0" applyAlignment="0" applyProtection="0"/>
    <xf numFmtId="0" fontId="15" fillId="0" borderId="0" applyNumberFormat="0" applyFill="0" applyBorder="0" applyAlignment="0" applyProtection="0"/>
    <xf numFmtId="2" fontId="14" fillId="0" borderId="0" applyFon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8" fillId="0" borderId="0"/>
    <xf numFmtId="0" fontId="33" fillId="0" borderId="0"/>
    <xf numFmtId="0" fontId="32" fillId="0" borderId="0"/>
    <xf numFmtId="0" fontId="8" fillId="0" borderId="0"/>
    <xf numFmtId="0" fontId="23" fillId="23" borderId="7" applyNumberFormat="0" applyFont="0" applyAlignment="0" applyProtection="0"/>
    <xf numFmtId="0" fontId="24" fillId="20"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44" fontId="8" fillId="0" borderId="0" applyFont="0" applyFill="0" applyBorder="0" applyAlignment="0" applyProtection="0"/>
    <xf numFmtId="0" fontId="6" fillId="0" borderId="0"/>
    <xf numFmtId="43" fontId="6" fillId="0" borderId="0" applyFont="0" applyFill="0" applyBorder="0" applyAlignment="0" applyProtection="0"/>
    <xf numFmtId="43" fontId="9" fillId="0" borderId="0" applyFont="0" applyFill="0" applyBorder="0" applyAlignment="0" applyProtection="0"/>
    <xf numFmtId="44" fontId="8" fillId="0" borderId="0" applyFont="0" applyFill="0" applyBorder="0" applyAlignment="0" applyProtection="0"/>
    <xf numFmtId="0" fontId="8" fillId="0" borderId="0"/>
    <xf numFmtId="0" fontId="6" fillId="0" borderId="0"/>
    <xf numFmtId="0" fontId="6" fillId="0" borderId="0"/>
    <xf numFmtId="43" fontId="6" fillId="0" borderId="0" applyFont="0" applyFill="0" applyBorder="0" applyAlignment="0" applyProtection="0"/>
    <xf numFmtId="0" fontId="6" fillId="0" borderId="0"/>
    <xf numFmtId="9" fontId="8"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8" fillId="23" borderId="7" applyNumberFormat="0" applyFont="0" applyAlignment="0" applyProtection="0"/>
    <xf numFmtId="0" fontId="24" fillId="20"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5" fillId="0" borderId="0"/>
    <xf numFmtId="0" fontId="4" fillId="0" borderId="0"/>
  </cellStyleXfs>
  <cellXfs count="311">
    <xf numFmtId="0" fontId="0" fillId="0" borderId="0" xfId="0"/>
    <xf numFmtId="4" fontId="29" fillId="0" borderId="0" xfId="0" applyNumberFormat="1" applyFont="1" applyAlignment="1">
      <alignment vertical="top"/>
    </xf>
    <xf numFmtId="4" fontId="28" fillId="0" borderId="0" xfId="0" applyNumberFormat="1" applyFont="1" applyAlignment="1">
      <alignment vertical="top"/>
    </xf>
    <xf numFmtId="0" fontId="29" fillId="0" borderId="0" xfId="0" applyFont="1"/>
    <xf numFmtId="0" fontId="29" fillId="0" borderId="0" xfId="0" applyFont="1" applyAlignment="1">
      <alignment horizontal="center"/>
    </xf>
    <xf numFmtId="43" fontId="29" fillId="0" borderId="0" xfId="28" applyFont="1" applyAlignment="1" applyProtection="1">
      <alignment vertical="top"/>
    </xf>
    <xf numFmtId="43" fontId="0" fillId="0" borderId="0" xfId="28" applyFont="1"/>
    <xf numFmtId="0" fontId="34" fillId="0" borderId="10" xfId="0" applyFont="1" applyBorder="1" applyAlignment="1">
      <alignment vertical="center"/>
    </xf>
    <xf numFmtId="0" fontId="0" fillId="0" borderId="11" xfId="0" applyBorder="1" applyAlignment="1">
      <alignment vertical="center"/>
    </xf>
    <xf numFmtId="0" fontId="0" fillId="0" borderId="12" xfId="0" applyBorder="1"/>
    <xf numFmtId="0" fontId="34" fillId="0" borderId="13" xfId="0" applyFont="1" applyBorder="1" applyAlignment="1">
      <alignment vertical="center"/>
    </xf>
    <xf numFmtId="0" fontId="0" fillId="0" borderId="0" xfId="0" applyAlignment="1">
      <alignment vertical="center"/>
    </xf>
    <xf numFmtId="0" fontId="34" fillId="0" borderId="0" xfId="0" applyFont="1" applyAlignment="1">
      <alignment horizontal="right" vertical="center"/>
    </xf>
    <xf numFmtId="168" fontId="34" fillId="0" borderId="14" xfId="0" applyNumberFormat="1" applyFont="1" applyBorder="1" applyAlignment="1">
      <alignment horizontal="right" vertical="center" indent="1"/>
    </xf>
    <xf numFmtId="0" fontId="34" fillId="0" borderId="15" xfId="0" applyFont="1" applyBorder="1" applyAlignment="1">
      <alignment vertical="center"/>
    </xf>
    <xf numFmtId="0" fontId="0" fillId="0" borderId="16" xfId="0" applyBorder="1" applyAlignment="1">
      <alignment horizontal="left" vertical="center" indent="1"/>
    </xf>
    <xf numFmtId="0" fontId="0" fillId="0" borderId="17" xfId="0" applyBorder="1"/>
    <xf numFmtId="0" fontId="0" fillId="0" borderId="18" xfId="0" applyBorder="1"/>
    <xf numFmtId="0" fontId="0" fillId="0" borderId="14" xfId="0" applyBorder="1" applyAlignment="1">
      <alignment vertical="center" wrapText="1"/>
    </xf>
    <xf numFmtId="0" fontId="34" fillId="0" borderId="19" xfId="0" applyFont="1" applyBorder="1" applyAlignment="1">
      <alignment horizontal="center" vertical="center" wrapText="1"/>
    </xf>
    <xf numFmtId="4" fontId="0" fillId="0" borderId="14" xfId="0" applyNumberFormat="1" applyBorder="1" applyAlignment="1">
      <alignment vertical="center" wrapText="1"/>
    </xf>
    <xf numFmtId="0" fontId="0" fillId="0" borderId="18" xfId="0" applyBorder="1" applyAlignment="1">
      <alignment horizontal="center"/>
    </xf>
    <xf numFmtId="0" fontId="36" fillId="0" borderId="18" xfId="0" applyFont="1" applyBorder="1" applyAlignment="1">
      <alignment horizontal="center"/>
    </xf>
    <xf numFmtId="0" fontId="37" fillId="0" borderId="0" xfId="0" applyFont="1"/>
    <xf numFmtId="0" fontId="35" fillId="0" borderId="0" xfId="0" applyFont="1" applyAlignment="1">
      <alignment wrapText="1"/>
    </xf>
    <xf numFmtId="0" fontId="0" fillId="0" borderId="18" xfId="0" applyBorder="1" applyAlignment="1">
      <alignment horizontal="center" vertical="center"/>
    </xf>
    <xf numFmtId="0" fontId="0" fillId="0" borderId="18" xfId="0" applyBorder="1" applyAlignment="1">
      <alignment horizontal="center" vertical="top"/>
    </xf>
    <xf numFmtId="0" fontId="0" fillId="0" borderId="20" xfId="0" applyBorder="1"/>
    <xf numFmtId="0" fontId="0" fillId="0" borderId="17" xfId="0" applyBorder="1" applyAlignment="1">
      <alignment horizontal="left" vertical="center" wrapText="1"/>
    </xf>
    <xf numFmtId="0" fontId="40" fillId="0" borderId="0" xfId="0" applyFont="1"/>
    <xf numFmtId="0" fontId="40" fillId="0" borderId="0" xfId="0" applyFont="1" applyAlignment="1">
      <alignment vertical="center"/>
    </xf>
    <xf numFmtId="4" fontId="37" fillId="0" borderId="18" xfId="0" applyNumberFormat="1" applyFont="1" applyBorder="1" applyAlignment="1">
      <alignment vertical="center" wrapText="1"/>
    </xf>
    <xf numFmtId="4" fontId="37" fillId="0" borderId="14" xfId="0" applyNumberFormat="1" applyFont="1" applyBorder="1" applyAlignment="1">
      <alignment vertical="center" wrapText="1"/>
    </xf>
    <xf numFmtId="0" fontId="37" fillId="0" borderId="0" xfId="0" applyFont="1" applyAlignment="1">
      <alignment wrapText="1"/>
    </xf>
    <xf numFmtId="0" fontId="37" fillId="0" borderId="0" xfId="0" applyFont="1" applyAlignment="1">
      <alignment horizontal="left" wrapText="1"/>
    </xf>
    <xf numFmtId="0" fontId="41" fillId="0" borderId="14" xfId="0" applyFont="1" applyBorder="1" applyAlignment="1">
      <alignment horizontal="left" vertical="center" wrapText="1"/>
    </xf>
    <xf numFmtId="4" fontId="41" fillId="0" borderId="14" xfId="0" applyNumberFormat="1" applyFont="1" applyBorder="1" applyAlignment="1">
      <alignment vertical="center" wrapText="1"/>
    </xf>
    <xf numFmtId="4" fontId="37" fillId="0" borderId="0" xfId="0" applyNumberFormat="1" applyFont="1" applyAlignment="1">
      <alignment vertical="top"/>
    </xf>
    <xf numFmtId="4" fontId="37" fillId="0" borderId="0" xfId="0" applyNumberFormat="1" applyFont="1" applyAlignment="1">
      <alignment horizontal="center" vertical="top"/>
    </xf>
    <xf numFmtId="43" fontId="37" fillId="0" borderId="0" xfId="30" applyFont="1" applyBorder="1" applyAlignment="1" applyProtection="1">
      <alignment vertical="top"/>
      <protection locked="0"/>
    </xf>
    <xf numFmtId="4" fontId="37" fillId="0" borderId="0" xfId="0" applyNumberFormat="1" applyFont="1" applyAlignment="1" applyProtection="1">
      <alignment vertical="top"/>
      <protection locked="0"/>
    </xf>
    <xf numFmtId="43" fontId="37" fillId="0" borderId="0" xfId="30" applyFont="1" applyBorder="1" applyAlignment="1" applyProtection="1">
      <alignment horizontal="right" vertical="top"/>
      <protection locked="0"/>
    </xf>
    <xf numFmtId="4" fontId="40" fillId="0" borderId="29" xfId="0" applyNumberFormat="1" applyFont="1" applyBorder="1" applyAlignment="1" applyProtection="1">
      <alignment horizontal="center" vertical="top"/>
      <protection locked="0"/>
    </xf>
    <xf numFmtId="4" fontId="40" fillId="0" borderId="29" xfId="0" applyNumberFormat="1" applyFont="1" applyBorder="1" applyAlignment="1">
      <alignment horizontal="center" vertical="top"/>
    </xf>
    <xf numFmtId="43" fontId="40" fillId="0" borderId="29" xfId="30" applyFont="1" applyFill="1" applyBorder="1" applyAlignment="1" applyProtection="1">
      <alignment horizontal="center" vertical="top" wrapText="1"/>
      <protection locked="0"/>
    </xf>
    <xf numFmtId="43" fontId="40" fillId="0" borderId="29" xfId="30" applyFont="1" applyFill="1" applyBorder="1" applyAlignment="1" applyProtection="1">
      <alignment horizontal="center" vertical="top"/>
    </xf>
    <xf numFmtId="4" fontId="40" fillId="0" borderId="30" xfId="0" applyNumberFormat="1" applyFont="1" applyBorder="1" applyAlignment="1">
      <alignment horizontal="left" vertical="top"/>
    </xf>
    <xf numFmtId="49" fontId="37" fillId="0" borderId="21" xfId="0" applyNumberFormat="1" applyFont="1" applyBorder="1" applyAlignment="1">
      <alignment horizontal="center" vertical="top"/>
    </xf>
    <xf numFmtId="0" fontId="37" fillId="0" borderId="21" xfId="0" applyFont="1" applyBorder="1" applyAlignment="1">
      <alignment wrapText="1"/>
    </xf>
    <xf numFmtId="0" fontId="37" fillId="0" borderId="21" xfId="0" applyFont="1" applyBorder="1" applyAlignment="1">
      <alignment horizontal="center"/>
    </xf>
    <xf numFmtId="1" fontId="37" fillId="0" borderId="21" xfId="0" applyNumberFormat="1" applyFont="1" applyBorder="1"/>
    <xf numFmtId="2" fontId="37" fillId="0" borderId="21" xfId="0" applyNumberFormat="1" applyFont="1" applyBorder="1" applyAlignment="1">
      <alignment horizontal="right"/>
    </xf>
    <xf numFmtId="43" fontId="37" fillId="0" borderId="21" xfId="28" quotePrefix="1" applyFont="1" applyFill="1" applyBorder="1" applyAlignment="1">
      <alignment horizontal="center" wrapText="1"/>
    </xf>
    <xf numFmtId="0" fontId="37" fillId="0" borderId="22" xfId="0" applyFont="1" applyBorder="1"/>
    <xf numFmtId="43" fontId="37" fillId="0" borderId="21" xfId="28" applyFont="1" applyFill="1" applyBorder="1" applyAlignment="1">
      <alignment horizontal="right" wrapText="1"/>
    </xf>
    <xf numFmtId="0" fontId="37" fillId="0" borderId="21" xfId="0" applyFont="1" applyBorder="1" applyAlignment="1">
      <alignment horizontal="left" vertical="top" wrapText="1" indent="2"/>
    </xf>
    <xf numFmtId="166" fontId="37" fillId="0" borderId="21" xfId="0" applyNumberFormat="1" applyFont="1" applyBorder="1" applyAlignment="1">
      <alignment horizontal="center" vertical="top"/>
    </xf>
    <xf numFmtId="4" fontId="37" fillId="0" borderId="21" xfId="0" applyNumberFormat="1" applyFont="1" applyBorder="1" applyAlignment="1">
      <alignment horizontal="center" vertical="top"/>
    </xf>
    <xf numFmtId="4" fontId="37" fillId="0" borderId="21" xfId="30" applyNumberFormat="1" applyFont="1" applyFill="1" applyBorder="1" applyAlignment="1" applyProtection="1">
      <alignment vertical="top"/>
      <protection locked="0"/>
    </xf>
    <xf numFmtId="167" fontId="37" fillId="0" borderId="22" xfId="0" applyNumberFormat="1" applyFont="1" applyBorder="1" applyAlignment="1">
      <alignment vertical="top"/>
    </xf>
    <xf numFmtId="4" fontId="39" fillId="0" borderId="21" xfId="0" applyNumberFormat="1" applyFont="1" applyBorder="1" applyAlignment="1">
      <alignment vertical="top" wrapText="1"/>
    </xf>
    <xf numFmtId="4" fontId="37" fillId="0" borderId="21" xfId="0" applyNumberFormat="1" applyFont="1" applyBorder="1" applyAlignment="1">
      <alignment vertical="top" wrapText="1"/>
    </xf>
    <xf numFmtId="0" fontId="37" fillId="0" borderId="21" xfId="0" applyFont="1" applyBorder="1" applyAlignment="1">
      <alignment vertical="top" wrapText="1"/>
    </xf>
    <xf numFmtId="1" fontId="37" fillId="0" borderId="21" xfId="0" applyNumberFormat="1" applyFont="1" applyBorder="1" applyAlignment="1">
      <alignment horizontal="center"/>
    </xf>
    <xf numFmtId="0" fontId="37" fillId="0" borderId="21" xfId="0" quotePrefix="1" applyFont="1" applyBorder="1" applyAlignment="1">
      <alignment horizontal="center" wrapText="1"/>
    </xf>
    <xf numFmtId="49" fontId="37" fillId="0" borderId="21" xfId="0" quotePrefix="1" applyNumberFormat="1" applyFont="1" applyBorder="1" applyAlignment="1">
      <alignment horizontal="center" vertical="top" wrapText="1"/>
    </xf>
    <xf numFmtId="0" fontId="37" fillId="0" borderId="21" xfId="0" quotePrefix="1" applyFont="1" applyBorder="1" applyAlignment="1">
      <alignment horizontal="left" wrapText="1" indent="1"/>
    </xf>
    <xf numFmtId="0" fontId="37" fillId="0" borderId="21" xfId="0" quotePrefix="1" applyFont="1" applyBorder="1" applyAlignment="1">
      <alignment horizontal="left" wrapText="1"/>
    </xf>
    <xf numFmtId="4" fontId="37" fillId="0" borderId="21" xfId="0" applyNumberFormat="1" applyFont="1" applyBorder="1" applyAlignment="1">
      <alignment horizontal="left" vertical="top" wrapText="1"/>
    </xf>
    <xf numFmtId="4" fontId="42" fillId="0" borderId="21" xfId="0" applyNumberFormat="1" applyFont="1" applyBorder="1" applyAlignment="1">
      <alignment vertical="top"/>
    </xf>
    <xf numFmtId="4" fontId="40" fillId="0" borderId="21" xfId="0" applyNumberFormat="1" applyFont="1" applyBorder="1" applyAlignment="1">
      <alignment horizontal="right" vertical="top" wrapText="1"/>
    </xf>
    <xf numFmtId="4" fontId="40" fillId="0" borderId="21" xfId="0" applyNumberFormat="1" applyFont="1" applyBorder="1" applyAlignment="1">
      <alignment horizontal="center" vertical="top"/>
    </xf>
    <xf numFmtId="43" fontId="40" fillId="0" borderId="21" xfId="30" applyFont="1" applyBorder="1" applyAlignment="1" applyProtection="1">
      <alignment vertical="top"/>
      <protection locked="0"/>
    </xf>
    <xf numFmtId="4" fontId="37" fillId="0" borderId="21" xfId="0" applyNumberFormat="1" applyFont="1" applyBorder="1" applyAlignment="1">
      <alignment vertical="top"/>
    </xf>
    <xf numFmtId="3" fontId="37" fillId="0" borderId="21" xfId="0" applyNumberFormat="1" applyFont="1" applyBorder="1" applyAlignment="1" applyProtection="1">
      <alignment horizontal="center" vertical="top"/>
      <protection locked="0"/>
    </xf>
    <xf numFmtId="3" fontId="37" fillId="0" borderId="21" xfId="0" applyNumberFormat="1" applyFont="1" applyBorder="1" applyAlignment="1" applyProtection="1">
      <alignment vertical="top"/>
      <protection locked="0"/>
    </xf>
    <xf numFmtId="49" fontId="37" fillId="0" borderId="21" xfId="0" quotePrefix="1" applyNumberFormat="1" applyFont="1" applyBorder="1" applyAlignment="1">
      <alignment horizontal="center" vertical="top"/>
    </xf>
    <xf numFmtId="43" fontId="37" fillId="0" borderId="31" xfId="28" applyFont="1" applyFill="1" applyBorder="1" applyAlignment="1">
      <alignment horizontal="right" wrapText="1"/>
    </xf>
    <xf numFmtId="165" fontId="37" fillId="0" borderId="0" xfId="30" applyNumberFormat="1" applyFont="1" applyBorder="1" applyAlignment="1" applyProtection="1">
      <alignment vertical="top"/>
    </xf>
    <xf numFmtId="0" fontId="37" fillId="0" borderId="21" xfId="0" quotePrefix="1" applyFont="1" applyBorder="1" applyAlignment="1">
      <alignment horizontal="center"/>
    </xf>
    <xf numFmtId="49" fontId="37" fillId="0" borderId="26" xfId="0" quotePrefix="1" applyNumberFormat="1" applyFont="1" applyBorder="1" applyAlignment="1">
      <alignment horizontal="center" vertical="top"/>
    </xf>
    <xf numFmtId="0" fontId="37" fillId="0" borderId="26" xfId="0" applyFont="1" applyBorder="1" applyAlignment="1">
      <alignment horizontal="left" wrapText="1" indent="4"/>
    </xf>
    <xf numFmtId="0" fontId="37" fillId="0" borderId="26" xfId="0" applyFont="1" applyBorder="1" applyAlignment="1">
      <alignment horizontal="center"/>
    </xf>
    <xf numFmtId="1" fontId="37" fillId="0" borderId="26" xfId="0" applyNumberFormat="1" applyFont="1" applyBorder="1"/>
    <xf numFmtId="2" fontId="37" fillId="0" borderId="26" xfId="0" applyNumberFormat="1" applyFont="1" applyBorder="1" applyAlignment="1">
      <alignment horizontal="right"/>
    </xf>
    <xf numFmtId="43" fontId="37" fillId="0" borderId="26" xfId="28" applyFont="1" applyFill="1" applyBorder="1" applyAlignment="1">
      <alignment horizontal="right" wrapText="1"/>
    </xf>
    <xf numFmtId="0" fontId="37" fillId="0" borderId="27" xfId="0" applyFont="1" applyBorder="1"/>
    <xf numFmtId="43" fontId="37" fillId="0" borderId="0" xfId="28" applyFont="1"/>
    <xf numFmtId="1" fontId="37" fillId="0" borderId="0" xfId="0" applyNumberFormat="1" applyFont="1" applyAlignment="1">
      <alignment horizontal="center" vertical="top"/>
    </xf>
    <xf numFmtId="1" fontId="37" fillId="0" borderId="0" xfId="0" quotePrefix="1" applyNumberFormat="1" applyFont="1" applyAlignment="1">
      <alignment horizontal="center" vertical="top"/>
    </xf>
    <xf numFmtId="1" fontId="40" fillId="0" borderId="28" xfId="0" applyNumberFormat="1" applyFont="1" applyBorder="1" applyAlignment="1">
      <alignment horizontal="center" vertical="top"/>
    </xf>
    <xf numFmtId="0" fontId="37" fillId="0" borderId="21" xfId="0" applyFont="1" applyBorder="1" applyAlignment="1">
      <alignment horizontal="left" wrapText="1"/>
    </xf>
    <xf numFmtId="0" fontId="37" fillId="0" borderId="21" xfId="0" applyFont="1" applyBorder="1" applyAlignment="1">
      <alignment horizontal="left" wrapText="1" indent="1"/>
    </xf>
    <xf numFmtId="0" fontId="37" fillId="0" borderId="21" xfId="0" quotePrefix="1" applyFont="1" applyBorder="1" applyAlignment="1">
      <alignment horizontal="right" wrapText="1"/>
    </xf>
    <xf numFmtId="4" fontId="40" fillId="0" borderId="21" xfId="0" applyNumberFormat="1" applyFont="1" applyBorder="1" applyAlignment="1" applyProtection="1">
      <alignment vertical="top"/>
      <protection locked="0"/>
    </xf>
    <xf numFmtId="0" fontId="37" fillId="0" borderId="31" xfId="0" applyFont="1" applyBorder="1"/>
    <xf numFmtId="0" fontId="37" fillId="0" borderId="33" xfId="0" applyFont="1" applyBorder="1"/>
    <xf numFmtId="0" fontId="37" fillId="0" borderId="21" xfId="0" applyFont="1" applyBorder="1"/>
    <xf numFmtId="43" fontId="37" fillId="0" borderId="21" xfId="28" applyFont="1" applyBorder="1"/>
    <xf numFmtId="43" fontId="37" fillId="0" borderId="26" xfId="28" applyFont="1" applyBorder="1"/>
    <xf numFmtId="3" fontId="37" fillId="0" borderId="32" xfId="0" applyNumberFormat="1" applyFont="1" applyBorder="1" applyAlignment="1">
      <alignment horizontal="center" vertical="top" wrapText="1"/>
    </xf>
    <xf numFmtId="4" fontId="39" fillId="0" borderId="31" xfId="0" applyNumberFormat="1" applyFont="1" applyBorder="1" applyAlignment="1">
      <alignment vertical="top" wrapText="1"/>
    </xf>
    <xf numFmtId="166" fontId="37" fillId="0" borderId="31" xfId="0" applyNumberFormat="1" applyFont="1" applyBorder="1" applyAlignment="1">
      <alignment horizontal="center" vertical="top"/>
    </xf>
    <xf numFmtId="43" fontId="37" fillId="0" borderId="31" xfId="28" quotePrefix="1" applyFont="1" applyFill="1" applyBorder="1" applyAlignment="1">
      <alignment horizontal="center" wrapText="1"/>
    </xf>
    <xf numFmtId="3" fontId="37" fillId="0" borderId="23" xfId="0" applyNumberFormat="1" applyFont="1" applyBorder="1" applyAlignment="1">
      <alignment horizontal="center" vertical="top" wrapText="1"/>
    </xf>
    <xf numFmtId="4" fontId="44" fillId="0" borderId="21" xfId="0" applyNumberFormat="1" applyFont="1" applyBorder="1" applyAlignment="1">
      <alignment vertical="top" wrapText="1"/>
    </xf>
    <xf numFmtId="0" fontId="43" fillId="0" borderId="21" xfId="0" quotePrefix="1" applyFont="1" applyBorder="1"/>
    <xf numFmtId="4" fontId="43" fillId="0" borderId="21" xfId="0" applyNumberFormat="1" applyFont="1" applyBorder="1" applyAlignment="1">
      <alignment vertical="top"/>
    </xf>
    <xf numFmtId="43" fontId="37" fillId="0" borderId="21" xfId="28" applyFont="1" applyFill="1" applyBorder="1" applyAlignment="1" applyProtection="1">
      <alignment horizontal="left" vertical="top"/>
    </xf>
    <xf numFmtId="43" fontId="37" fillId="0" borderId="21" xfId="28" applyFont="1" applyFill="1" applyBorder="1"/>
    <xf numFmtId="0" fontId="37" fillId="0" borderId="21" xfId="0" quotePrefix="1" applyFont="1" applyBorder="1" applyAlignment="1">
      <alignment horizontal="left" indent="5"/>
    </xf>
    <xf numFmtId="9" fontId="37" fillId="0" borderId="21" xfId="28" applyNumberFormat="1" applyFont="1" applyFill="1" applyBorder="1" applyAlignment="1" applyProtection="1">
      <alignment horizontal="right" vertical="top"/>
    </xf>
    <xf numFmtId="43" fontId="37" fillId="0" borderId="21" xfId="28" applyFont="1" applyBorder="1" applyAlignment="1" applyProtection="1">
      <alignment horizontal="left" vertical="top"/>
    </xf>
    <xf numFmtId="0" fontId="35" fillId="0" borderId="21" xfId="0" quotePrefix="1" applyFont="1" applyBorder="1" applyAlignment="1">
      <alignment vertical="center"/>
    </xf>
    <xf numFmtId="0" fontId="5" fillId="0" borderId="21" xfId="0" applyFont="1" applyBorder="1" applyAlignment="1">
      <alignment horizontal="right" vertical="center"/>
    </xf>
    <xf numFmtId="0" fontId="5" fillId="0" borderId="21" xfId="0" applyFont="1" applyBorder="1" applyAlignment="1">
      <alignment horizontal="center" vertical="center"/>
    </xf>
    <xf numFmtId="0" fontId="5" fillId="0" borderId="21" xfId="0" quotePrefix="1" applyFont="1" applyBorder="1" applyAlignment="1">
      <alignment vertical="center"/>
    </xf>
    <xf numFmtId="0" fontId="5" fillId="0" borderId="21" xfId="0" quotePrefix="1" applyFont="1" applyBorder="1" applyAlignment="1">
      <alignment horizontal="left" vertical="center" indent="3"/>
    </xf>
    <xf numFmtId="0" fontId="5" fillId="0" borderId="21" xfId="0" quotePrefix="1" applyFont="1" applyBorder="1" applyAlignment="1">
      <alignment horizontal="center" vertical="center"/>
    </xf>
    <xf numFmtId="0" fontId="5" fillId="0" borderId="21" xfId="0" quotePrefix="1" applyFont="1" applyBorder="1" applyAlignment="1">
      <alignment horizontal="left" vertical="center" indent="5"/>
    </xf>
    <xf numFmtId="10" fontId="37" fillId="0" borderId="21" xfId="28" applyNumberFormat="1" applyFont="1" applyBorder="1" applyAlignment="1" applyProtection="1">
      <alignment horizontal="right" vertical="top"/>
    </xf>
    <xf numFmtId="3" fontId="37" fillId="0" borderId="23" xfId="0" applyNumberFormat="1" applyFont="1" applyBorder="1" applyAlignment="1">
      <alignment horizontal="center" vertical="top"/>
    </xf>
    <xf numFmtId="3" fontId="37" fillId="0" borderId="25" xfId="0" applyNumberFormat="1" applyFont="1" applyBorder="1" applyAlignment="1">
      <alignment horizontal="center" vertical="top"/>
    </xf>
    <xf numFmtId="4" fontId="37" fillId="0" borderId="26" xfId="0" applyNumberFormat="1" applyFont="1" applyBorder="1" applyAlignment="1">
      <alignment vertical="top"/>
    </xf>
    <xf numFmtId="3" fontId="37" fillId="0" borderId="26" xfId="0" applyNumberFormat="1" applyFont="1" applyBorder="1" applyAlignment="1" applyProtection="1">
      <alignment horizontal="center" vertical="top"/>
      <protection locked="0"/>
    </xf>
    <xf numFmtId="43" fontId="37" fillId="0" borderId="26" xfId="28" applyFont="1" applyBorder="1" applyAlignment="1" applyProtection="1">
      <alignment horizontal="left" vertical="top"/>
    </xf>
    <xf numFmtId="4" fontId="37" fillId="0" borderId="21" xfId="0" applyNumberFormat="1" applyFont="1" applyBorder="1" applyAlignment="1" applyProtection="1">
      <alignment vertical="top"/>
      <protection locked="0"/>
    </xf>
    <xf numFmtId="4" fontId="37" fillId="0" borderId="26" xfId="0" applyNumberFormat="1" applyFont="1" applyBorder="1" applyAlignment="1" applyProtection="1">
      <alignment vertical="top"/>
      <protection locked="0"/>
    </xf>
    <xf numFmtId="43" fontId="37" fillId="0" borderId="0" xfId="28" applyFont="1" applyAlignment="1" applyProtection="1">
      <alignment vertical="top"/>
    </xf>
    <xf numFmtId="43" fontId="40" fillId="0" borderId="0" xfId="30" applyFont="1" applyBorder="1" applyAlignment="1" applyProtection="1">
      <alignment horizontal="left" vertical="top"/>
      <protection locked="0"/>
    </xf>
    <xf numFmtId="43" fontId="40" fillId="0" borderId="30" xfId="30" applyFont="1" applyFill="1" applyBorder="1" applyAlignment="1" applyProtection="1">
      <alignment horizontal="center" vertical="top"/>
    </xf>
    <xf numFmtId="4" fontId="37" fillId="0" borderId="23" xfId="0" applyNumberFormat="1" applyFont="1" applyBorder="1" applyAlignment="1">
      <alignment vertical="top"/>
    </xf>
    <xf numFmtId="43" fontId="37" fillId="0" borderId="21" xfId="28" applyFont="1" applyBorder="1" applyAlignment="1" applyProtection="1">
      <alignment vertical="top"/>
    </xf>
    <xf numFmtId="43" fontId="37" fillId="0" borderId="21" xfId="32" applyFont="1" applyBorder="1" applyAlignment="1" applyProtection="1">
      <alignment vertical="top"/>
    </xf>
    <xf numFmtId="4" fontId="37" fillId="0" borderId="22" xfId="0" applyNumberFormat="1" applyFont="1" applyBorder="1" applyAlignment="1">
      <alignment vertical="top"/>
    </xf>
    <xf numFmtId="43" fontId="37" fillId="0" borderId="21" xfId="28" applyFont="1" applyFill="1" applyBorder="1" applyAlignment="1" applyProtection="1">
      <alignment vertical="top"/>
    </xf>
    <xf numFmtId="43" fontId="37" fillId="0" borderId="21" xfId="32" applyFont="1" applyFill="1" applyBorder="1" applyAlignment="1" applyProtection="1">
      <alignment vertical="top"/>
    </xf>
    <xf numFmtId="4" fontId="37" fillId="0" borderId="21" xfId="0" applyNumberFormat="1" applyFont="1" applyBorder="1" applyAlignment="1">
      <alignment horizontal="left" vertical="top"/>
    </xf>
    <xf numFmtId="44" fontId="37" fillId="0" borderId="21" xfId="36" applyFont="1" applyFill="1" applyBorder="1" applyAlignment="1" applyProtection="1">
      <alignment vertical="top"/>
    </xf>
    <xf numFmtId="44" fontId="37" fillId="0" borderId="24" xfId="36" applyFont="1" applyFill="1" applyBorder="1" applyAlignment="1" applyProtection="1">
      <alignment vertical="top"/>
    </xf>
    <xf numFmtId="44" fontId="37" fillId="0" borderId="34" xfId="36" applyFont="1" applyFill="1" applyBorder="1" applyAlignment="1" applyProtection="1">
      <alignment vertical="top"/>
    </xf>
    <xf numFmtId="4" fontId="37" fillId="0" borderId="25" xfId="0" applyNumberFormat="1" applyFont="1" applyBorder="1" applyAlignment="1">
      <alignment vertical="top"/>
    </xf>
    <xf numFmtId="4" fontId="37" fillId="0" borderId="26" xfId="0" applyNumberFormat="1" applyFont="1" applyBorder="1" applyAlignment="1">
      <alignment horizontal="left" vertical="top"/>
    </xf>
    <xf numFmtId="43" fontId="37" fillId="0" borderId="26" xfId="28" applyFont="1" applyFill="1" applyBorder="1" applyAlignment="1" applyProtection="1">
      <alignment vertical="top"/>
    </xf>
    <xf numFmtId="44" fontId="37" fillId="0" borderId="26" xfId="36" applyFont="1" applyFill="1" applyBorder="1" applyAlignment="1" applyProtection="1">
      <alignment vertical="top"/>
    </xf>
    <xf numFmtId="4" fontId="37" fillId="0" borderId="27" xfId="0" applyNumberFormat="1" applyFont="1" applyBorder="1" applyAlignment="1">
      <alignment vertical="top"/>
    </xf>
    <xf numFmtId="0" fontId="5" fillId="0" borderId="0" xfId="113"/>
    <xf numFmtId="0" fontId="34" fillId="0" borderId="10" xfId="113" applyFont="1" applyBorder="1" applyAlignment="1">
      <alignment vertical="center"/>
    </xf>
    <xf numFmtId="0" fontId="5" fillId="0" borderId="11" xfId="113" applyBorder="1" applyAlignment="1">
      <alignment vertical="center"/>
    </xf>
    <xf numFmtId="0" fontId="5" fillId="0" borderId="12" xfId="113" applyBorder="1" applyAlignment="1">
      <alignment vertical="center"/>
    </xf>
    <xf numFmtId="0" fontId="34" fillId="0" borderId="13" xfId="113" applyFont="1" applyBorder="1" applyAlignment="1">
      <alignment vertical="center"/>
    </xf>
    <xf numFmtId="0" fontId="5" fillId="0" borderId="0" xfId="113" applyAlignment="1">
      <alignment vertical="center"/>
    </xf>
    <xf numFmtId="168" fontId="34" fillId="0" borderId="14" xfId="113" applyNumberFormat="1" applyFont="1" applyBorder="1" applyAlignment="1">
      <alignment horizontal="left" vertical="center" indent="1"/>
    </xf>
    <xf numFmtId="0" fontId="5" fillId="0" borderId="0" xfId="113" applyAlignment="1">
      <alignment horizontal="left" vertical="center" indent="1"/>
    </xf>
    <xf numFmtId="168" fontId="5" fillId="0" borderId="14" xfId="113" applyNumberFormat="1" applyBorder="1" applyAlignment="1">
      <alignment horizontal="left" vertical="center" indent="1"/>
    </xf>
    <xf numFmtId="0" fontId="5" fillId="0" borderId="13" xfId="113" applyBorder="1"/>
    <xf numFmtId="0" fontId="34" fillId="0" borderId="0" xfId="113" applyFont="1" applyAlignment="1">
      <alignment vertical="center"/>
    </xf>
    <xf numFmtId="0" fontId="5" fillId="0" borderId="0" xfId="113" applyAlignment="1">
      <alignment vertical="center" wrapText="1"/>
    </xf>
    <xf numFmtId="4" fontId="5" fillId="0" borderId="14" xfId="113" applyNumberFormat="1" applyBorder="1" applyAlignment="1">
      <alignment vertical="top" wrapText="1"/>
    </xf>
    <xf numFmtId="0" fontId="34" fillId="0" borderId="0" xfId="113" applyFont="1" applyAlignment="1">
      <alignment horizontal="left" vertical="center"/>
    </xf>
    <xf numFmtId="0" fontId="34" fillId="0" borderId="0" xfId="113" applyFont="1" applyAlignment="1">
      <alignment horizontal="center" vertical="center"/>
    </xf>
    <xf numFmtId="0" fontId="5" fillId="0" borderId="0" xfId="113" applyAlignment="1">
      <alignment horizontal="left" vertical="center"/>
    </xf>
    <xf numFmtId="0" fontId="34" fillId="0" borderId="0" xfId="113" applyFont="1"/>
    <xf numFmtId="0" fontId="45" fillId="0" borderId="0" xfId="113" applyFont="1" applyAlignment="1">
      <alignment horizontal="center" vertical="center"/>
    </xf>
    <xf numFmtId="0" fontId="34" fillId="0" borderId="0" xfId="113" applyFont="1" applyAlignment="1">
      <alignment horizontal="center" vertical="center" wrapText="1"/>
    </xf>
    <xf numFmtId="0" fontId="34" fillId="0" borderId="0" xfId="113" applyFont="1" applyAlignment="1">
      <alignment horizontal="left" vertical="center" wrapText="1"/>
    </xf>
    <xf numFmtId="0" fontId="5" fillId="0" borderId="0" xfId="113" applyAlignment="1">
      <alignment horizontal="left" vertical="center" wrapText="1"/>
    </xf>
    <xf numFmtId="0" fontId="34" fillId="0" borderId="0" xfId="113" applyFont="1" applyAlignment="1">
      <alignment horizontal="right" vertical="center" wrapText="1"/>
    </xf>
    <xf numFmtId="0" fontId="34" fillId="0" borderId="0" xfId="113" quotePrefix="1" applyFont="1" applyAlignment="1">
      <alignment horizontal="right" vertical="center" wrapText="1"/>
    </xf>
    <xf numFmtId="0" fontId="5" fillId="0" borderId="14" xfId="113" applyBorder="1" applyAlignment="1">
      <alignment vertical="center" wrapText="1"/>
    </xf>
    <xf numFmtId="4" fontId="5" fillId="0" borderId="17" xfId="113" applyNumberFormat="1" applyBorder="1" applyAlignment="1">
      <alignment vertical="center" wrapText="1"/>
    </xf>
    <xf numFmtId="0" fontId="38" fillId="0" borderId="0" xfId="112" applyBorder="1" applyAlignment="1">
      <alignment horizontal="right" vertical="center" wrapText="1"/>
    </xf>
    <xf numFmtId="49" fontId="37" fillId="0" borderId="21" xfId="0" applyNumberFormat="1" applyFont="1" applyBorder="1" applyAlignment="1">
      <alignment horizontal="left" vertical="top" wrapText="1"/>
    </xf>
    <xf numFmtId="43" fontId="37" fillId="0" borderId="23" xfId="28" applyFont="1" applyBorder="1" applyAlignment="1">
      <alignment horizontal="right" vertical="top"/>
    </xf>
    <xf numFmtId="43" fontId="37" fillId="0" borderId="0" xfId="28" applyFont="1" applyAlignment="1">
      <alignment horizontal="left"/>
    </xf>
    <xf numFmtId="43" fontId="40" fillId="0" borderId="0" xfId="28" applyFont="1"/>
    <xf numFmtId="43" fontId="40" fillId="0" borderId="0" xfId="28" applyFont="1" applyAlignment="1">
      <alignment horizontal="left"/>
    </xf>
    <xf numFmtId="43" fontId="37" fillId="0" borderId="0" xfId="28" quotePrefix="1" applyFont="1" applyAlignment="1">
      <alignment horizontal="center" vertical="top"/>
    </xf>
    <xf numFmtId="43" fontId="40" fillId="0" borderId="28" xfId="28" applyFont="1" applyBorder="1" applyAlignment="1">
      <alignment horizontal="center" vertical="top"/>
    </xf>
    <xf numFmtId="43" fontId="37" fillId="0" borderId="23" xfId="28" applyFont="1" applyBorder="1" applyAlignment="1">
      <alignment horizontal="center" vertical="top"/>
    </xf>
    <xf numFmtId="43" fontId="37" fillId="0" borderId="23" xfId="28" quotePrefix="1" applyFont="1" applyBorder="1" applyAlignment="1">
      <alignment horizontal="center" vertical="top"/>
    </xf>
    <xf numFmtId="43" fontId="37" fillId="0" borderId="25" xfId="28" quotePrefix="1" applyFont="1" applyBorder="1" applyAlignment="1">
      <alignment horizontal="center" vertical="top"/>
    </xf>
    <xf numFmtId="169" fontId="37" fillId="0" borderId="23" xfId="28" applyNumberFormat="1" applyFont="1" applyBorder="1" applyAlignment="1">
      <alignment horizontal="right" vertical="top"/>
    </xf>
    <xf numFmtId="4" fontId="37" fillId="0" borderId="36" xfId="0" applyNumberFormat="1" applyFont="1" applyBorder="1" applyAlignment="1">
      <alignment horizontal="left" vertical="top" wrapText="1"/>
    </xf>
    <xf numFmtId="0" fontId="39" fillId="0" borderId="21" xfId="0" applyFont="1" applyBorder="1" applyAlignment="1">
      <alignment horizontal="left" vertical="top" wrapText="1"/>
    </xf>
    <xf numFmtId="49" fontId="37" fillId="0" borderId="35" xfId="0" quotePrefix="1" applyNumberFormat="1" applyFont="1" applyBorder="1" applyAlignment="1">
      <alignment horizontal="center" vertical="top" wrapText="1"/>
    </xf>
    <xf numFmtId="49" fontId="37" fillId="0" borderId="35" xfId="0" applyNumberFormat="1" applyFont="1" applyBorder="1" applyAlignment="1">
      <alignment horizontal="center" vertical="top"/>
    </xf>
    <xf numFmtId="0" fontId="4" fillId="0" borderId="0" xfId="114"/>
    <xf numFmtId="0" fontId="4" fillId="0" borderId="0" xfId="114" applyAlignment="1">
      <alignment horizontal="justify" vertical="center"/>
    </xf>
    <xf numFmtId="0" fontId="40" fillId="0" borderId="0" xfId="114" applyFont="1" applyAlignment="1">
      <alignment wrapText="1"/>
    </xf>
    <xf numFmtId="0" fontId="34" fillId="0" borderId="0" xfId="114" applyFont="1" applyAlignment="1">
      <alignment horizontal="left" vertical="center"/>
    </xf>
    <xf numFmtId="0" fontId="47" fillId="0" borderId="0" xfId="114" applyFont="1" applyAlignment="1">
      <alignment horizontal="justify" vertical="center"/>
    </xf>
    <xf numFmtId="0" fontId="4" fillId="0" borderId="0" xfId="114" applyAlignment="1">
      <alignment wrapText="1"/>
    </xf>
    <xf numFmtId="0" fontId="4" fillId="0" borderId="0" xfId="114" applyAlignment="1">
      <alignment horizontal="justify" vertical="center" wrapText="1"/>
    </xf>
    <xf numFmtId="0" fontId="37" fillId="0" borderId="0" xfId="0" applyFont="1" applyAlignment="1">
      <alignment vertical="top" wrapText="1"/>
    </xf>
    <xf numFmtId="0" fontId="37" fillId="0" borderId="0" xfId="0" applyFont="1" applyAlignment="1">
      <alignment horizontal="left" vertical="top" wrapText="1"/>
    </xf>
    <xf numFmtId="0" fontId="7" fillId="0" borderId="0" xfId="0" applyFont="1"/>
    <xf numFmtId="49" fontId="42" fillId="0" borderId="21" xfId="0" quotePrefix="1" applyNumberFormat="1" applyFont="1" applyBorder="1" applyAlignment="1">
      <alignment horizontal="left" vertical="top"/>
    </xf>
    <xf numFmtId="0" fontId="37" fillId="0" borderId="36" xfId="0" quotePrefix="1" applyFont="1" applyBorder="1" applyAlignment="1">
      <alignment horizontal="left" wrapText="1"/>
    </xf>
    <xf numFmtId="49" fontId="37" fillId="0" borderId="35" xfId="0" applyNumberFormat="1" applyFont="1" applyBorder="1" applyAlignment="1">
      <alignment horizontal="left" vertical="top" wrapText="1"/>
    </xf>
    <xf numFmtId="4" fontId="40" fillId="0" borderId="21" xfId="0" applyNumberFormat="1" applyFont="1" applyBorder="1" applyAlignment="1">
      <alignment vertical="top"/>
    </xf>
    <xf numFmtId="4" fontId="39" fillId="0" borderId="21" xfId="0" applyNumberFormat="1" applyFont="1" applyBorder="1" applyAlignment="1">
      <alignment vertical="top"/>
    </xf>
    <xf numFmtId="0" fontId="48" fillId="0" borderId="14" xfId="0" applyFont="1" applyBorder="1" applyAlignment="1">
      <alignment vertical="center" wrapText="1"/>
    </xf>
    <xf numFmtId="0" fontId="37" fillId="0" borderId="36" xfId="0" applyFont="1" applyBorder="1" applyAlignment="1">
      <alignment wrapText="1"/>
    </xf>
    <xf numFmtId="49" fontId="37" fillId="0" borderId="37" xfId="0" applyNumberFormat="1" applyFont="1" applyBorder="1" applyAlignment="1">
      <alignment horizontal="center" vertical="top"/>
    </xf>
    <xf numFmtId="4" fontId="37" fillId="0" borderId="36" xfId="0" applyNumberFormat="1" applyFont="1" applyBorder="1" applyAlignment="1">
      <alignment vertical="top" wrapText="1"/>
    </xf>
    <xf numFmtId="49" fontId="37" fillId="0" borderId="35" xfId="0" quotePrefix="1" applyNumberFormat="1" applyFont="1" applyBorder="1" applyAlignment="1">
      <alignment horizontal="center" vertical="top"/>
    </xf>
    <xf numFmtId="0" fontId="37" fillId="0" borderId="36" xfId="0" quotePrefix="1" applyFont="1" applyBorder="1" applyAlignment="1">
      <alignment horizontal="left" wrapText="1" indent="1"/>
    </xf>
    <xf numFmtId="4" fontId="40" fillId="0" borderId="36" xfId="0" applyNumberFormat="1" applyFont="1" applyBorder="1" applyAlignment="1">
      <alignment horizontal="right" vertical="top" wrapText="1"/>
    </xf>
    <xf numFmtId="0" fontId="37" fillId="0" borderId="39" xfId="0" applyFont="1" applyBorder="1" applyAlignment="1">
      <alignment horizontal="left" wrapText="1" indent="4"/>
    </xf>
    <xf numFmtId="49" fontId="37" fillId="0" borderId="38" xfId="0" quotePrefix="1" applyNumberFormat="1" applyFont="1" applyBorder="1" applyAlignment="1">
      <alignment horizontal="center" vertical="top"/>
    </xf>
    <xf numFmtId="4" fontId="40" fillId="0" borderId="21" xfId="0" applyNumberFormat="1" applyFont="1" applyBorder="1" applyAlignment="1">
      <alignment vertical="top" wrapText="1"/>
    </xf>
    <xf numFmtId="0" fontId="40" fillId="0" borderId="21" xfId="0" applyFont="1" applyBorder="1" applyAlignment="1">
      <alignment vertical="top" wrapText="1"/>
    </xf>
    <xf numFmtId="0" fontId="37" fillId="0" borderId="36" xfId="0" applyFont="1" applyBorder="1" applyAlignment="1">
      <alignment horizontal="left" wrapText="1"/>
    </xf>
    <xf numFmtId="0" fontId="37" fillId="0" borderId="21" xfId="0" applyFont="1" applyBorder="1" applyAlignment="1">
      <alignment horizontal="left" vertical="top" wrapText="1"/>
    </xf>
    <xf numFmtId="0" fontId="40" fillId="0" borderId="36" xfId="0" applyFont="1" applyBorder="1" applyAlignment="1">
      <alignment vertical="top" wrapText="1"/>
    </xf>
    <xf numFmtId="49" fontId="37" fillId="0" borderId="36" xfId="0" applyNumberFormat="1" applyFont="1" applyBorder="1" applyAlignment="1">
      <alignment horizontal="left" vertical="top" wrapText="1"/>
    </xf>
    <xf numFmtId="49" fontId="7" fillId="0" borderId="0" xfId="0" applyNumberFormat="1" applyFont="1"/>
    <xf numFmtId="4" fontId="37" fillId="0" borderId="0" xfId="0" applyNumberFormat="1" applyFont="1" applyAlignment="1">
      <alignment vertical="center" wrapText="1"/>
    </xf>
    <xf numFmtId="0" fontId="1" fillId="0" borderId="0" xfId="0" applyFont="1" applyAlignment="1">
      <alignment wrapText="1"/>
    </xf>
    <xf numFmtId="0" fontId="48" fillId="0" borderId="0" xfId="0" applyFont="1"/>
    <xf numFmtId="0" fontId="48" fillId="0" borderId="0" xfId="0" applyFont="1" applyAlignment="1">
      <alignment horizontal="right" vertical="center"/>
    </xf>
    <xf numFmtId="4" fontId="48" fillId="0" borderId="19" xfId="0" applyNumberFormat="1" applyFont="1" applyBorder="1" applyAlignment="1">
      <alignment vertical="center"/>
    </xf>
    <xf numFmtId="49" fontId="37" fillId="0" borderId="13" xfId="0" applyNumberFormat="1" applyFont="1" applyBorder="1" applyAlignment="1">
      <alignment horizontal="left" vertical="top"/>
    </xf>
    <xf numFmtId="4" fontId="37" fillId="0" borderId="18" xfId="0" applyNumberFormat="1" applyFont="1" applyBorder="1" applyAlignment="1">
      <alignment vertical="top" wrapText="1"/>
    </xf>
    <xf numFmtId="4" fontId="37" fillId="0" borderId="14" xfId="0" applyNumberFormat="1" applyFont="1" applyBorder="1" applyAlignment="1">
      <alignment vertical="top" wrapText="1"/>
    </xf>
    <xf numFmtId="0" fontId="0" fillId="0" borderId="0" xfId="0" applyAlignment="1">
      <alignment vertical="top"/>
    </xf>
    <xf numFmtId="49" fontId="7" fillId="0" borderId="0" xfId="0" applyNumberFormat="1" applyFont="1" applyAlignment="1">
      <alignment vertical="top"/>
    </xf>
    <xf numFmtId="49" fontId="7" fillId="0" borderId="11" xfId="0" applyNumberFormat="1" applyFont="1" applyBorder="1" applyAlignment="1">
      <alignment vertical="top"/>
    </xf>
    <xf numFmtId="49" fontId="7" fillId="0" borderId="16" xfId="0" applyNumberFormat="1" applyFont="1" applyBorder="1" applyAlignment="1">
      <alignment horizontal="left" vertical="top"/>
    </xf>
    <xf numFmtId="49" fontId="1" fillId="0" borderId="13" xfId="0" applyNumberFormat="1" applyFont="1" applyBorder="1" applyAlignment="1">
      <alignment vertical="top"/>
    </xf>
    <xf numFmtId="49" fontId="1" fillId="0" borderId="13" xfId="0" applyNumberFormat="1" applyFont="1" applyBorder="1" applyAlignment="1">
      <alignment horizontal="left" vertical="top"/>
    </xf>
    <xf numFmtId="49" fontId="1" fillId="0" borderId="15" xfId="0" applyNumberFormat="1" applyFont="1" applyBorder="1" applyAlignment="1">
      <alignment vertical="top"/>
    </xf>
    <xf numFmtId="49" fontId="36" fillId="0" borderId="13" xfId="0" applyNumberFormat="1" applyFont="1" applyBorder="1" applyAlignment="1">
      <alignment vertical="top"/>
    </xf>
    <xf numFmtId="49" fontId="37" fillId="0" borderId="0" xfId="0" applyNumberFormat="1" applyFont="1" applyAlignment="1">
      <alignment horizontal="center" vertical="top"/>
    </xf>
    <xf numFmtId="49" fontId="37" fillId="0" borderId="0" xfId="0" applyNumberFormat="1" applyFont="1" applyAlignment="1">
      <alignment vertical="top"/>
    </xf>
    <xf numFmtId="49" fontId="37" fillId="0" borderId="35" xfId="0" applyNumberFormat="1" applyFont="1" applyBorder="1" applyAlignment="1">
      <alignment vertical="top" wrapText="1"/>
    </xf>
    <xf numFmtId="49" fontId="37" fillId="0" borderId="21" xfId="0" applyNumberFormat="1" applyFont="1" applyBorder="1" applyAlignment="1">
      <alignment vertical="top" wrapText="1"/>
    </xf>
    <xf numFmtId="49" fontId="37" fillId="0" borderId="21" xfId="0" applyNumberFormat="1" applyFont="1" applyBorder="1" applyAlignment="1">
      <alignment vertical="top"/>
    </xf>
    <xf numFmtId="49" fontId="37" fillId="0" borderId="35" xfId="0" applyNumberFormat="1" applyFont="1" applyBorder="1" applyAlignment="1">
      <alignment vertical="top"/>
    </xf>
    <xf numFmtId="49" fontId="37" fillId="0" borderId="35" xfId="0" quotePrefix="1" applyNumberFormat="1" applyFont="1" applyBorder="1" applyAlignment="1">
      <alignment horizontal="left" wrapText="1"/>
    </xf>
    <xf numFmtId="49" fontId="37" fillId="0" borderId="21" xfId="0" applyNumberFormat="1" applyFont="1" applyBorder="1" applyAlignment="1">
      <alignment horizontal="left" vertical="top"/>
    </xf>
    <xf numFmtId="49" fontId="39" fillId="0" borderId="21" xfId="0" applyNumberFormat="1" applyFont="1" applyBorder="1" applyAlignment="1">
      <alignment horizontal="center" vertical="top"/>
    </xf>
    <xf numFmtId="49" fontId="37" fillId="0" borderId="0" xfId="28" applyNumberFormat="1" applyFont="1" applyAlignment="1">
      <alignment horizontal="left"/>
    </xf>
    <xf numFmtId="49" fontId="40" fillId="0" borderId="0" xfId="28" applyNumberFormat="1" applyFont="1"/>
    <xf numFmtId="49" fontId="40" fillId="0" borderId="0" xfId="28" applyNumberFormat="1" applyFont="1" applyAlignment="1">
      <alignment horizontal="left"/>
    </xf>
    <xf numFmtId="49" fontId="37" fillId="0" borderId="0" xfId="28" quotePrefix="1" applyNumberFormat="1" applyFont="1" applyAlignment="1">
      <alignment horizontal="center" vertical="top"/>
    </xf>
    <xf numFmtId="49" fontId="40" fillId="0" borderId="28" xfId="28" applyNumberFormat="1" applyFont="1" applyBorder="1" applyAlignment="1">
      <alignment horizontal="center" vertical="top"/>
    </xf>
    <xf numFmtId="49" fontId="37" fillId="0" borderId="23" xfId="28" applyNumberFormat="1" applyFont="1" applyBorder="1" applyAlignment="1">
      <alignment horizontal="center" vertical="top"/>
    </xf>
    <xf numFmtId="49" fontId="37" fillId="0" borderId="23" xfId="28" applyNumberFormat="1" applyFont="1" applyBorder="1" applyAlignment="1">
      <alignment horizontal="right" vertical="top"/>
    </xf>
    <xf numFmtId="49" fontId="37" fillId="0" borderId="23" xfId="28" quotePrefix="1" applyNumberFormat="1" applyFont="1" applyBorder="1" applyAlignment="1">
      <alignment horizontal="center" vertical="top"/>
    </xf>
    <xf numFmtId="49" fontId="37" fillId="0" borderId="25" xfId="28" quotePrefix="1" applyNumberFormat="1" applyFont="1" applyBorder="1" applyAlignment="1">
      <alignment horizontal="center" vertical="top"/>
    </xf>
    <xf numFmtId="49" fontId="0" fillId="0" borderId="0" xfId="28" applyNumberFormat="1" applyFont="1"/>
    <xf numFmtId="49" fontId="37" fillId="0" borderId="23" xfId="28" applyNumberFormat="1" applyFont="1" applyBorder="1" applyAlignment="1">
      <alignment horizontal="left"/>
    </xf>
    <xf numFmtId="49" fontId="37" fillId="0" borderId="23" xfId="28" applyNumberFormat="1" applyFont="1" applyBorder="1" applyAlignment="1">
      <alignment horizontal="left" vertical="top"/>
    </xf>
    <xf numFmtId="49" fontId="37" fillId="0" borderId="23" xfId="28" quotePrefix="1" applyNumberFormat="1" applyFont="1" applyBorder="1" applyAlignment="1">
      <alignment horizontal="left" vertical="top"/>
    </xf>
    <xf numFmtId="49" fontId="37" fillId="0" borderId="23" xfId="28" quotePrefix="1" applyNumberFormat="1" applyFont="1" applyBorder="1" applyAlignment="1">
      <alignment horizontal="left"/>
    </xf>
    <xf numFmtId="43" fontId="37" fillId="0" borderId="23" xfId="28" applyFont="1" applyBorder="1" applyAlignment="1">
      <alignment horizontal="left"/>
    </xf>
    <xf numFmtId="169" fontId="37" fillId="0" borderId="23" xfId="28" applyNumberFormat="1" applyFont="1" applyBorder="1" applyAlignment="1">
      <alignment horizontal="left"/>
    </xf>
    <xf numFmtId="49" fontId="39" fillId="0" borderId="21" xfId="0" applyNumberFormat="1" applyFont="1" applyBorder="1" applyAlignment="1">
      <alignment horizontal="left" vertical="top" wrapText="1"/>
    </xf>
    <xf numFmtId="43" fontId="37" fillId="0" borderId="23" xfId="28" applyFont="1" applyBorder="1" applyAlignment="1">
      <alignment horizontal="left" vertical="top"/>
    </xf>
    <xf numFmtId="49" fontId="37" fillId="0" borderId="36" xfId="0" applyNumberFormat="1" applyFont="1" applyBorder="1" applyAlignment="1">
      <alignment vertical="top" wrapText="1"/>
    </xf>
    <xf numFmtId="166" fontId="37" fillId="0" borderId="21" xfId="0" applyNumberFormat="1" applyFont="1" applyBorder="1" applyAlignment="1">
      <alignment horizontal="center"/>
    </xf>
    <xf numFmtId="4" fontId="37" fillId="0" borderId="21" xfId="0" applyNumberFormat="1" applyFont="1" applyBorder="1" applyAlignment="1">
      <alignment horizontal="center"/>
    </xf>
    <xf numFmtId="49" fontId="37" fillId="0" borderId="0" xfId="0" applyNumberFormat="1" applyFont="1" applyAlignment="1">
      <alignment vertical="top" wrapText="1"/>
    </xf>
    <xf numFmtId="4" fontId="48" fillId="0" borderId="19" xfId="0" applyNumberFormat="1" applyFont="1" applyBorder="1" applyAlignment="1">
      <alignment vertical="center" wrapText="1"/>
    </xf>
    <xf numFmtId="43" fontId="37" fillId="0" borderId="0" xfId="28" applyFont="1" applyAlignment="1">
      <alignment horizontal="right"/>
    </xf>
    <xf numFmtId="4" fontId="37" fillId="0" borderId="0" xfId="0" applyNumberFormat="1" applyFont="1" applyAlignment="1">
      <alignment horizontal="right" vertical="top"/>
    </xf>
    <xf numFmtId="43" fontId="40" fillId="0" borderId="29" xfId="30" applyFont="1" applyFill="1" applyBorder="1" applyAlignment="1" applyProtection="1">
      <alignment horizontal="right" vertical="top"/>
    </xf>
    <xf numFmtId="43" fontId="37" fillId="0" borderId="21" xfId="28" quotePrefix="1" applyFont="1" applyFill="1" applyBorder="1" applyAlignment="1">
      <alignment horizontal="right" wrapText="1"/>
    </xf>
    <xf numFmtId="39" fontId="37" fillId="0" borderId="21" xfId="28" quotePrefix="1" applyNumberFormat="1" applyFont="1" applyFill="1" applyBorder="1" applyAlignment="1">
      <alignment horizontal="right" wrapText="1"/>
    </xf>
    <xf numFmtId="43" fontId="0" fillId="0" borderId="0" xfId="28" applyFont="1" applyAlignment="1">
      <alignment horizontal="right"/>
    </xf>
    <xf numFmtId="0" fontId="34" fillId="0" borderId="13" xfId="113" applyFont="1" applyBorder="1" applyAlignment="1">
      <alignment horizontal="right" wrapText="1"/>
    </xf>
    <xf numFmtId="0" fontId="34" fillId="0" borderId="0" xfId="113" applyFont="1" applyAlignment="1">
      <alignment horizontal="right" wrapText="1"/>
    </xf>
    <xf numFmtId="0" fontId="34" fillId="0" borderId="15" xfId="113" applyFont="1" applyBorder="1" applyAlignment="1">
      <alignment horizontal="right" wrapText="1"/>
    </xf>
    <xf numFmtId="0" fontId="34" fillId="0" borderId="16" xfId="113" applyFont="1" applyBorder="1" applyAlignment="1">
      <alignment horizontal="right" wrapText="1"/>
    </xf>
    <xf numFmtId="0" fontId="42" fillId="0" borderId="35" xfId="0" applyFont="1" applyBorder="1" applyAlignment="1">
      <alignment horizontal="left" wrapText="1"/>
    </xf>
    <xf numFmtId="0" fontId="42" fillId="0" borderId="36" xfId="0" applyFont="1" applyBorder="1" applyAlignment="1">
      <alignment horizontal="left" wrapText="1"/>
    </xf>
    <xf numFmtId="0" fontId="37" fillId="0" borderId="35" xfId="0" quotePrefix="1" applyFont="1" applyBorder="1" applyAlignment="1">
      <alignment horizontal="left" wrapText="1"/>
    </xf>
    <xf numFmtId="0" fontId="37" fillId="0" borderId="36" xfId="0" quotePrefix="1" applyFont="1" applyBorder="1" applyAlignment="1">
      <alignment horizontal="left" wrapText="1"/>
    </xf>
    <xf numFmtId="4" fontId="37" fillId="0" borderId="21" xfId="0" applyNumberFormat="1" applyFont="1" applyBorder="1" applyAlignment="1">
      <alignment horizontal="left" vertical="top" wrapText="1"/>
    </xf>
    <xf numFmtId="0" fontId="37" fillId="0" borderId="21" xfId="0" quotePrefix="1" applyFont="1" applyBorder="1" applyAlignment="1">
      <alignment horizontal="left" wrapText="1"/>
    </xf>
    <xf numFmtId="49" fontId="37" fillId="0" borderId="21" xfId="0" applyNumberFormat="1" applyFont="1" applyBorder="1" applyAlignment="1">
      <alignment horizontal="left" vertical="top" wrapText="1"/>
    </xf>
    <xf numFmtId="0" fontId="39" fillId="0" borderId="21" xfId="0" applyFont="1" applyBorder="1" applyAlignment="1">
      <alignment horizontal="left" wrapText="1"/>
    </xf>
    <xf numFmtId="0" fontId="42" fillId="0" borderId="21" xfId="0" applyFont="1" applyBorder="1" applyAlignment="1">
      <alignment horizontal="left" wrapText="1"/>
    </xf>
    <xf numFmtId="4" fontId="40" fillId="0" borderId="29" xfId="0" applyNumberFormat="1" applyFont="1" applyBorder="1" applyAlignment="1">
      <alignment horizontal="center" vertical="top"/>
    </xf>
    <xf numFmtId="4" fontId="40" fillId="0" borderId="21" xfId="0" applyNumberFormat="1" applyFont="1" applyBorder="1" applyAlignment="1">
      <alignment vertical="top" wrapText="1"/>
    </xf>
    <xf numFmtId="0" fontId="40" fillId="0" borderId="21" xfId="0" applyFont="1" applyBorder="1" applyAlignment="1">
      <alignment vertical="top" wrapText="1"/>
    </xf>
    <xf numFmtId="4" fontId="37" fillId="0" borderId="21" xfId="0" applyNumberFormat="1" applyFont="1" applyBorder="1" applyAlignment="1">
      <alignment vertical="top" wrapText="1"/>
    </xf>
    <xf numFmtId="0" fontId="39" fillId="0" borderId="21" xfId="0" applyFont="1" applyBorder="1" applyAlignment="1">
      <alignment horizontal="left" vertical="top" wrapText="1"/>
    </xf>
    <xf numFmtId="0" fontId="37" fillId="0" borderId="21" xfId="0" applyFont="1" applyBorder="1" applyAlignment="1">
      <alignment vertical="top" wrapText="1"/>
    </xf>
    <xf numFmtId="4" fontId="34" fillId="0" borderId="21" xfId="0" applyNumberFormat="1" applyFont="1" applyBorder="1" applyAlignment="1">
      <alignment horizontal="left" vertical="top" wrapText="1"/>
    </xf>
    <xf numFmtId="4" fontId="39" fillId="0" borderId="40" xfId="0" applyNumberFormat="1" applyFont="1" applyBorder="1" applyAlignment="1">
      <alignment vertical="top" wrapText="1"/>
    </xf>
    <xf numFmtId="0" fontId="50" fillId="0" borderId="41" xfId="0" applyFont="1" applyBorder="1" applyAlignment="1">
      <alignment vertical="top" wrapText="1"/>
    </xf>
    <xf numFmtId="4" fontId="39" fillId="0" borderId="21" xfId="0" applyNumberFormat="1" applyFont="1" applyBorder="1" applyAlignment="1">
      <alignment horizontal="left" vertical="top" wrapText="1"/>
    </xf>
    <xf numFmtId="4" fontId="39" fillId="0" borderId="21" xfId="0" applyNumberFormat="1" applyFont="1" applyBorder="1" applyAlignment="1">
      <alignment vertical="top" wrapText="1"/>
    </xf>
    <xf numFmtId="4" fontId="42" fillId="0" borderId="21" xfId="0" applyNumberFormat="1" applyFont="1" applyBorder="1" applyAlignment="1">
      <alignment vertical="top" wrapText="1"/>
    </xf>
    <xf numFmtId="4" fontId="39" fillId="0" borderId="35" xfId="0" applyNumberFormat="1" applyFont="1" applyBorder="1" applyAlignment="1">
      <alignment vertical="top" wrapText="1"/>
    </xf>
    <xf numFmtId="0" fontId="49" fillId="0" borderId="36" xfId="0" applyFont="1" applyBorder="1" applyAlignment="1">
      <alignment vertical="top" wrapText="1"/>
    </xf>
    <xf numFmtId="4" fontId="40" fillId="0" borderId="21" xfId="0" applyNumberFormat="1" applyFont="1" applyBorder="1" applyAlignment="1">
      <alignment horizontal="left" vertical="top" wrapText="1"/>
    </xf>
    <xf numFmtId="0" fontId="4" fillId="0" borderId="0" xfId="114" applyAlignment="1">
      <alignment horizontal="justify" vertical="center"/>
    </xf>
    <xf numFmtId="0" fontId="4" fillId="0" borderId="0" xfId="114"/>
    <xf numFmtId="0" fontId="46" fillId="0" borderId="0" xfId="114" applyFont="1" applyAlignment="1">
      <alignment horizontal="justify" vertical="center"/>
    </xf>
    <xf numFmtId="0" fontId="46" fillId="0" borderId="0" xfId="114" applyFont="1"/>
    <xf numFmtId="0" fontId="34" fillId="0" borderId="0" xfId="114" applyFont="1" applyAlignment="1">
      <alignment horizontal="justify" vertical="center"/>
    </xf>
    <xf numFmtId="0" fontId="34" fillId="0" borderId="0" xfId="114" applyFont="1"/>
    <xf numFmtId="0" fontId="3" fillId="0" borderId="0" xfId="114" applyFont="1" applyAlignment="1">
      <alignment horizontal="justify" vertical="center"/>
    </xf>
    <xf numFmtId="0" fontId="4" fillId="0" borderId="0" xfId="114" applyAlignment="1">
      <alignment horizontal="justify"/>
    </xf>
    <xf numFmtId="0" fontId="36" fillId="0" borderId="0" xfId="114" applyFont="1" applyAlignment="1">
      <alignment horizontal="justify" vertical="center"/>
    </xf>
    <xf numFmtId="0" fontId="2" fillId="0" borderId="0" xfId="114" applyFont="1" applyAlignment="1">
      <alignment horizontal="justify" vertical="center" wrapText="1"/>
    </xf>
    <xf numFmtId="0" fontId="4" fillId="0" borderId="0" xfId="114" applyAlignment="1">
      <alignment wrapText="1"/>
    </xf>
  </cellXfs>
  <cellStyles count="115">
    <cellStyle name="20% - Accent1" xfId="1" builtinId="30" customBuiltin="1"/>
    <cellStyle name="20% - Accent1 2" xfId="71" xr:uid="{00000000-0005-0000-0000-000001000000}"/>
    <cellStyle name="20% - Accent2" xfId="2" builtinId="34" customBuiltin="1"/>
    <cellStyle name="20% - Accent2 2" xfId="72" xr:uid="{00000000-0005-0000-0000-000003000000}"/>
    <cellStyle name="20% - Accent3" xfId="3" builtinId="38" customBuiltin="1"/>
    <cellStyle name="20% - Accent3 2" xfId="73" xr:uid="{00000000-0005-0000-0000-000005000000}"/>
    <cellStyle name="20% - Accent4" xfId="4" builtinId="42" customBuiltin="1"/>
    <cellStyle name="20% - Accent4 2" xfId="74" xr:uid="{00000000-0005-0000-0000-000007000000}"/>
    <cellStyle name="20% - Accent5" xfId="5" builtinId="46" customBuiltin="1"/>
    <cellStyle name="20% - Accent5 2" xfId="75" xr:uid="{00000000-0005-0000-0000-000009000000}"/>
    <cellStyle name="20% - Accent6" xfId="6" builtinId="50" customBuiltin="1"/>
    <cellStyle name="20% - Accent6 2" xfId="76" xr:uid="{00000000-0005-0000-0000-00000B000000}"/>
    <cellStyle name="40% - Accent1" xfId="7" builtinId="31" customBuiltin="1"/>
    <cellStyle name="40% - Accent1 2" xfId="77" xr:uid="{00000000-0005-0000-0000-00000D000000}"/>
    <cellStyle name="40% - Accent2" xfId="8" builtinId="35" customBuiltin="1"/>
    <cellStyle name="40% - Accent2 2" xfId="78" xr:uid="{00000000-0005-0000-0000-00000F000000}"/>
    <cellStyle name="40% - Accent3" xfId="9" builtinId="39" customBuiltin="1"/>
    <cellStyle name="40% - Accent3 2" xfId="79" xr:uid="{00000000-0005-0000-0000-000011000000}"/>
    <cellStyle name="40% - Accent4" xfId="10" builtinId="43" customBuiltin="1"/>
    <cellStyle name="40% - Accent4 2" xfId="80" xr:uid="{00000000-0005-0000-0000-000013000000}"/>
    <cellStyle name="40% - Accent5" xfId="11" builtinId="47" customBuiltin="1"/>
    <cellStyle name="40% - Accent5 2" xfId="81" xr:uid="{00000000-0005-0000-0000-000015000000}"/>
    <cellStyle name="40% - Accent6" xfId="12" builtinId="51" customBuiltin="1"/>
    <cellStyle name="40% - Accent6 2" xfId="82" xr:uid="{00000000-0005-0000-0000-000017000000}"/>
    <cellStyle name="60% - Accent1" xfId="13" builtinId="32" customBuiltin="1"/>
    <cellStyle name="60% - Accent1 2" xfId="83" xr:uid="{00000000-0005-0000-0000-000019000000}"/>
    <cellStyle name="60% - Accent2" xfId="14" builtinId="36" customBuiltin="1"/>
    <cellStyle name="60% - Accent2 2" xfId="84" xr:uid="{00000000-0005-0000-0000-00001B000000}"/>
    <cellStyle name="60% - Accent3" xfId="15" builtinId="40" customBuiltin="1"/>
    <cellStyle name="60% - Accent3 2" xfId="85" xr:uid="{00000000-0005-0000-0000-00001D000000}"/>
    <cellStyle name="60% - Accent4" xfId="16" builtinId="44" customBuiltin="1"/>
    <cellStyle name="60% - Accent4 2" xfId="86" xr:uid="{00000000-0005-0000-0000-00001F000000}"/>
    <cellStyle name="60% - Accent5" xfId="17" builtinId="48" customBuiltin="1"/>
    <cellStyle name="60% - Accent5 2" xfId="87" xr:uid="{00000000-0005-0000-0000-000021000000}"/>
    <cellStyle name="60% - Accent6" xfId="18" builtinId="52" customBuiltin="1"/>
    <cellStyle name="60% - Accent6 2" xfId="88" xr:uid="{00000000-0005-0000-0000-000023000000}"/>
    <cellStyle name="Accent1" xfId="19" builtinId="29" customBuiltin="1"/>
    <cellStyle name="Accent1 2" xfId="89" xr:uid="{00000000-0005-0000-0000-000025000000}"/>
    <cellStyle name="Accent2" xfId="20" builtinId="33" customBuiltin="1"/>
    <cellStyle name="Accent2 2" xfId="90" xr:uid="{00000000-0005-0000-0000-000027000000}"/>
    <cellStyle name="Accent3" xfId="21" builtinId="37" customBuiltin="1"/>
    <cellStyle name="Accent3 2" xfId="91" xr:uid="{00000000-0005-0000-0000-000029000000}"/>
    <cellStyle name="Accent4" xfId="22" builtinId="41" customBuiltin="1"/>
    <cellStyle name="Accent4 2" xfId="92" xr:uid="{00000000-0005-0000-0000-00002B000000}"/>
    <cellStyle name="Accent5" xfId="23" builtinId="45" customBuiltin="1"/>
    <cellStyle name="Accent5 2" xfId="93" xr:uid="{00000000-0005-0000-0000-00002D000000}"/>
    <cellStyle name="Accent6" xfId="24" builtinId="49" customBuiltin="1"/>
    <cellStyle name="Accent6 2" xfId="94" xr:uid="{00000000-0005-0000-0000-00002F000000}"/>
    <cellStyle name="Bad" xfId="25" builtinId="27" customBuiltin="1"/>
    <cellStyle name="Bad 2" xfId="95" xr:uid="{00000000-0005-0000-0000-000031000000}"/>
    <cellStyle name="Calculation" xfId="26" builtinId="22" customBuiltin="1"/>
    <cellStyle name="Calculation 2" xfId="96" xr:uid="{00000000-0005-0000-0000-000033000000}"/>
    <cellStyle name="Check Cell" xfId="27" builtinId="23" customBuiltin="1"/>
    <cellStyle name="Check Cell 2" xfId="97" xr:uid="{00000000-0005-0000-0000-000035000000}"/>
    <cellStyle name="Comma" xfId="28" builtinId="3"/>
    <cellStyle name="Comma 2" xfId="29" xr:uid="{00000000-0005-0000-0000-000037000000}"/>
    <cellStyle name="Comma 2 2" xfId="30" xr:uid="{00000000-0005-0000-0000-000038000000}"/>
    <cellStyle name="Comma 3" xfId="31" xr:uid="{00000000-0005-0000-0000-000039000000}"/>
    <cellStyle name="Comma 3 2" xfId="32" xr:uid="{00000000-0005-0000-0000-00003A000000}"/>
    <cellStyle name="Comma 3 2 2" xfId="63" xr:uid="{00000000-0005-0000-0000-00003B000000}"/>
    <cellStyle name="Comma 3 3" xfId="68" xr:uid="{00000000-0005-0000-0000-00003C000000}"/>
    <cellStyle name="Comma 3 4" xfId="62" xr:uid="{00000000-0005-0000-0000-00003D000000}"/>
    <cellStyle name="Comma 4" xfId="33" xr:uid="{00000000-0005-0000-0000-00003E000000}"/>
    <cellStyle name="Comma0" xfId="34" xr:uid="{00000000-0005-0000-0000-00003F000000}"/>
    <cellStyle name="Currency 2" xfId="35" xr:uid="{00000000-0005-0000-0000-000040000000}"/>
    <cellStyle name="Currency 2 2" xfId="64" xr:uid="{00000000-0005-0000-0000-000041000000}"/>
    <cellStyle name="Currency 2 3" xfId="60" xr:uid="{00000000-0005-0000-0000-000042000000}"/>
    <cellStyle name="Currency 3" xfId="36" xr:uid="{00000000-0005-0000-0000-000043000000}"/>
    <cellStyle name="Currency 4" xfId="37" xr:uid="{00000000-0005-0000-0000-000044000000}"/>
    <cellStyle name="Currency 5" xfId="38" xr:uid="{00000000-0005-0000-0000-000045000000}"/>
    <cellStyle name="Currency0" xfId="39" xr:uid="{00000000-0005-0000-0000-000046000000}"/>
    <cellStyle name="Date" xfId="40" xr:uid="{00000000-0005-0000-0000-000047000000}"/>
    <cellStyle name="Explanatory Text" xfId="41" builtinId="53" customBuiltin="1"/>
    <cellStyle name="Explanatory Text 2" xfId="98" xr:uid="{00000000-0005-0000-0000-000049000000}"/>
    <cellStyle name="Fixed" xfId="42" xr:uid="{00000000-0005-0000-0000-00004A000000}"/>
    <cellStyle name="Good" xfId="43" builtinId="26" customBuiltin="1"/>
    <cellStyle name="Good 2" xfId="99" xr:uid="{00000000-0005-0000-0000-00004C000000}"/>
    <cellStyle name="Heading 1" xfId="44" builtinId="16" customBuiltin="1"/>
    <cellStyle name="Heading 1 2" xfId="100" xr:uid="{00000000-0005-0000-0000-00004E000000}"/>
    <cellStyle name="Heading 2" xfId="45" builtinId="17" customBuiltin="1"/>
    <cellStyle name="Heading 2 2" xfId="101" xr:uid="{00000000-0005-0000-0000-000050000000}"/>
    <cellStyle name="Heading 3" xfId="46" builtinId="18" customBuiltin="1"/>
    <cellStyle name="Heading 3 2" xfId="102" xr:uid="{00000000-0005-0000-0000-000052000000}"/>
    <cellStyle name="Heading 4" xfId="47" builtinId="19" customBuiltin="1"/>
    <cellStyle name="Heading 4 2" xfId="103" xr:uid="{00000000-0005-0000-0000-000054000000}"/>
    <cellStyle name="Hyperlink" xfId="112" builtinId="8"/>
    <cellStyle name="Input" xfId="48" builtinId="20" customBuiltin="1"/>
    <cellStyle name="Input 2" xfId="104" xr:uid="{00000000-0005-0000-0000-000057000000}"/>
    <cellStyle name="Linked Cell" xfId="49" builtinId="24" customBuiltin="1"/>
    <cellStyle name="Linked Cell 2" xfId="105" xr:uid="{00000000-0005-0000-0000-000059000000}"/>
    <cellStyle name="Neutral" xfId="50" builtinId="28" customBuiltin="1"/>
    <cellStyle name="Neutral 2" xfId="106" xr:uid="{00000000-0005-0000-0000-00005B000000}"/>
    <cellStyle name="Normal" xfId="0" builtinId="0"/>
    <cellStyle name="Normal 2" xfId="51" xr:uid="{00000000-0005-0000-0000-00005D000000}"/>
    <cellStyle name="Normal 2 2" xfId="65" xr:uid="{00000000-0005-0000-0000-00005E000000}"/>
    <cellStyle name="Normal 3" xfId="52" xr:uid="{00000000-0005-0000-0000-00005F000000}"/>
    <cellStyle name="Normal 3 2" xfId="66" xr:uid="{00000000-0005-0000-0000-000060000000}"/>
    <cellStyle name="Normal 3 2 2" xfId="69" xr:uid="{00000000-0005-0000-0000-000061000000}"/>
    <cellStyle name="Normal 3 3" xfId="67" xr:uid="{00000000-0005-0000-0000-000062000000}"/>
    <cellStyle name="Normal 3 4" xfId="61" xr:uid="{00000000-0005-0000-0000-000063000000}"/>
    <cellStyle name="Normal 4" xfId="53" xr:uid="{00000000-0005-0000-0000-000064000000}"/>
    <cellStyle name="Normal 5" xfId="54" xr:uid="{00000000-0005-0000-0000-000065000000}"/>
    <cellStyle name="Normal 6" xfId="113" xr:uid="{4FA766E6-C055-42BD-A538-E4637CFF7CB6}"/>
    <cellStyle name="Normal 7" xfId="114" xr:uid="{60B74721-38B9-4E59-AAF0-F06F75057249}"/>
    <cellStyle name="Note" xfId="55" builtinId="10" customBuiltin="1"/>
    <cellStyle name="Note 2" xfId="107" xr:uid="{00000000-0005-0000-0000-000067000000}"/>
    <cellStyle name="Output" xfId="56" builtinId="21" customBuiltin="1"/>
    <cellStyle name="Output 2" xfId="108" xr:uid="{00000000-0005-0000-0000-000069000000}"/>
    <cellStyle name="Percent 2" xfId="70" xr:uid="{00000000-0005-0000-0000-00006A000000}"/>
    <cellStyle name="Title" xfId="57" builtinId="15" customBuiltin="1"/>
    <cellStyle name="Title 2" xfId="109" xr:uid="{00000000-0005-0000-0000-00006C000000}"/>
    <cellStyle name="Total" xfId="58" builtinId="25" customBuiltin="1"/>
    <cellStyle name="Total 2" xfId="110" xr:uid="{00000000-0005-0000-0000-00006E000000}"/>
    <cellStyle name="Warning Text" xfId="59" builtinId="11" customBuiltin="1"/>
    <cellStyle name="Warning Text 2" xfId="111" xr:uid="{00000000-0005-0000-0000-000070000000}"/>
  </cellStyles>
  <dxfs count="0"/>
  <tableStyles count="0" defaultTableStyle="TableStyleMedium2" defaultPivotStyle="PivotStyleLight16"/>
  <colors>
    <mruColors>
      <color rgb="FF87CE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152400</xdr:colOff>
      <xdr:row>1</xdr:row>
      <xdr:rowOff>38100</xdr:rowOff>
    </xdr:from>
    <xdr:to>
      <xdr:col>4</xdr:col>
      <xdr:colOff>719425</xdr:colOff>
      <xdr:row>2</xdr:row>
      <xdr:rowOff>161925</xdr:rowOff>
    </xdr:to>
    <xdr:pic>
      <xdr:nvPicPr>
        <xdr:cNvPr id="2" name="Picture 1">
          <a:extLst>
            <a:ext uri="{FF2B5EF4-FFF2-40B4-BE49-F238E27FC236}">
              <a16:creationId xmlns:a16="http://schemas.microsoft.com/office/drawing/2014/main" id="{65E6D983-A7B6-4C96-AEF0-BF0DAE54096B}"/>
            </a:ext>
          </a:extLst>
        </xdr:cNvPr>
        <xdr:cNvPicPr>
          <a:picLocks noChangeAspect="1"/>
        </xdr:cNvPicPr>
      </xdr:nvPicPr>
      <xdr:blipFill>
        <a:blip xmlns:r="http://schemas.openxmlformats.org/officeDocument/2006/relationships" r:embed="rId1"/>
        <a:stretch>
          <a:fillRect/>
        </a:stretch>
      </xdr:blipFill>
      <xdr:spPr>
        <a:xfrm>
          <a:off x="5924550" y="238125"/>
          <a:ext cx="567025"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2426467C-ECA4-4525-8818-5234451B7BBF}"/>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393700</xdr:colOff>
      <xdr:row>0</xdr:row>
      <xdr:rowOff>203200</xdr:rowOff>
    </xdr:from>
    <xdr:to>
      <xdr:col>8</xdr:col>
      <xdr:colOff>1079500</xdr:colOff>
      <xdr:row>2</xdr:row>
      <xdr:rowOff>152400</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9144000" y="203200"/>
          <a:ext cx="685800" cy="381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1177925</xdr:colOff>
      <xdr:row>1</xdr:row>
      <xdr:rowOff>28575</xdr:rowOff>
    </xdr:from>
    <xdr:to>
      <xdr:col>6</xdr:col>
      <xdr:colOff>1606550</xdr:colOff>
      <xdr:row>3</xdr:row>
      <xdr:rowOff>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7588250" y="238125"/>
          <a:ext cx="428625" cy="368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133351</xdr:colOff>
      <xdr:row>1</xdr:row>
      <xdr:rowOff>76200</xdr:rowOff>
    </xdr:from>
    <xdr:to>
      <xdr:col>5</xdr:col>
      <xdr:colOff>895351</xdr:colOff>
      <xdr:row>1</xdr:row>
      <xdr:rowOff>361950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677026" y="247650"/>
          <a:ext cx="762000" cy="285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133351</xdr:colOff>
      <xdr:row>1</xdr:row>
      <xdr:rowOff>76200</xdr:rowOff>
    </xdr:from>
    <xdr:to>
      <xdr:col>5</xdr:col>
      <xdr:colOff>895351</xdr:colOff>
      <xdr:row>1</xdr:row>
      <xdr:rowOff>361950</xdr:rowOff>
    </xdr:to>
    <xdr:pic>
      <xdr:nvPicPr>
        <xdr:cNvPr id="2" name="Picture 1">
          <a:extLst>
            <a:ext uri="{FF2B5EF4-FFF2-40B4-BE49-F238E27FC236}">
              <a16:creationId xmlns:a16="http://schemas.microsoft.com/office/drawing/2014/main" id="{94A00C80-339D-477D-8AB6-B8E15F12575B}"/>
            </a:ext>
          </a:extLst>
        </xdr:cNvPr>
        <xdr:cNvPicPr>
          <a:picLocks noChangeAspect="1"/>
        </xdr:cNvPicPr>
      </xdr:nvPicPr>
      <xdr:blipFill>
        <a:blip xmlns:r="http://schemas.openxmlformats.org/officeDocument/2006/relationships" r:embed="rId1"/>
        <a:stretch>
          <a:fillRect/>
        </a:stretch>
      </xdr:blipFill>
      <xdr:spPr>
        <a:xfrm>
          <a:off x="7148514" y="242888"/>
          <a:ext cx="762000"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9575800" y="152400"/>
          <a:ext cx="685800" cy="381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A631986D-6B4F-4EF7-92A7-0F3F15CD0FD4}"/>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8FB67E7E-3DA3-460E-B526-3E12997E6735}"/>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3954318E-2624-426D-8A00-294256F071E4}"/>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1B1A59EB-BCA5-4F70-A0BB-1F60C042F81E}"/>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444500</xdr:colOff>
      <xdr:row>0</xdr:row>
      <xdr:rowOff>152400</xdr:rowOff>
    </xdr:from>
    <xdr:to>
      <xdr:col>8</xdr:col>
      <xdr:colOff>1130300</xdr:colOff>
      <xdr:row>2</xdr:row>
      <xdr:rowOff>152400</xdr:rowOff>
    </xdr:to>
    <xdr:pic>
      <xdr:nvPicPr>
        <xdr:cNvPr id="2" name="Picture 1">
          <a:extLst>
            <a:ext uri="{FF2B5EF4-FFF2-40B4-BE49-F238E27FC236}">
              <a16:creationId xmlns:a16="http://schemas.microsoft.com/office/drawing/2014/main" id="{BB59FAC5-3476-4CB6-8233-2844771073CC}"/>
            </a:ext>
          </a:extLst>
        </xdr:cNvPr>
        <xdr:cNvPicPr>
          <a:picLocks noChangeAspect="1"/>
        </xdr:cNvPicPr>
      </xdr:nvPicPr>
      <xdr:blipFill>
        <a:blip xmlns:r="http://schemas.openxmlformats.org/officeDocument/2006/relationships" r:embed="rId1"/>
        <a:stretch>
          <a:fillRect/>
        </a:stretch>
      </xdr:blipFill>
      <xdr:spPr>
        <a:xfrm>
          <a:off x="10226675" y="152400"/>
          <a:ext cx="685800" cy="361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an.wilson@iwsa.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7558C-2413-4FBF-97A7-7ED4132D6291}">
  <sheetPr>
    <pageSetUpPr fitToPage="1"/>
  </sheetPr>
  <dimension ref="B1:E52"/>
  <sheetViews>
    <sheetView tabSelected="1" workbookViewId="0"/>
  </sheetViews>
  <sheetFormatPr defaultColWidth="8.86328125" defaultRowHeight="14.25" x14ac:dyDescent="0.45"/>
  <cols>
    <col min="1" max="2" width="8.86328125" style="146"/>
    <col min="3" max="3" width="4.73046875" style="146" customWidth="1"/>
    <col min="4" max="4" width="64.1328125" style="146" customWidth="1"/>
    <col min="5" max="5" width="14.86328125" style="146" customWidth="1"/>
    <col min="6" max="6" width="8.86328125" style="146"/>
    <col min="7" max="7" width="10.1328125" style="146" customWidth="1"/>
    <col min="8" max="16384" width="8.86328125" style="146"/>
  </cols>
  <sheetData>
    <row r="1" spans="2:5" ht="14.65" thickBot="1" x14ac:dyDescent="0.5"/>
    <row r="2" spans="2:5" x14ac:dyDescent="0.45">
      <c r="B2" s="147"/>
      <c r="C2" s="148"/>
      <c r="D2" s="148"/>
      <c r="E2" s="149"/>
    </row>
    <row r="3" spans="2:5" x14ac:dyDescent="0.45">
      <c r="B3" s="150"/>
      <c r="C3" s="151"/>
      <c r="D3" s="151"/>
      <c r="E3" s="152"/>
    </row>
    <row r="4" spans="2:5" x14ac:dyDescent="0.45">
      <c r="B4" s="150"/>
      <c r="C4" s="153"/>
      <c r="D4" s="153"/>
      <c r="E4" s="154"/>
    </row>
    <row r="5" spans="2:5" x14ac:dyDescent="0.45">
      <c r="B5" s="155"/>
      <c r="C5" s="156"/>
      <c r="D5" s="157"/>
      <c r="E5" s="158"/>
    </row>
    <row r="6" spans="2:5" x14ac:dyDescent="0.45">
      <c r="B6" s="155"/>
      <c r="C6" s="156"/>
      <c r="D6" s="157"/>
      <c r="E6" s="158"/>
    </row>
    <row r="7" spans="2:5" x14ac:dyDescent="0.45">
      <c r="B7" s="155"/>
      <c r="C7" s="156"/>
      <c r="D7" s="157"/>
      <c r="E7" s="158"/>
    </row>
    <row r="8" spans="2:5" x14ac:dyDescent="0.45">
      <c r="B8" s="155"/>
      <c r="C8" s="159"/>
      <c r="D8" s="160" t="s">
        <v>128</v>
      </c>
      <c r="E8" s="158"/>
    </row>
    <row r="9" spans="2:5" x14ac:dyDescent="0.45">
      <c r="B9" s="155"/>
      <c r="C9" s="156"/>
      <c r="D9" s="160"/>
      <c r="E9" s="158"/>
    </row>
    <row r="10" spans="2:5" x14ac:dyDescent="0.45">
      <c r="B10" s="155"/>
      <c r="C10" s="159"/>
      <c r="D10" s="160" t="s">
        <v>91</v>
      </c>
      <c r="E10" s="158"/>
    </row>
    <row r="11" spans="2:5" x14ac:dyDescent="0.45">
      <c r="B11" s="155"/>
      <c r="C11" s="156"/>
      <c r="D11" s="160"/>
      <c r="E11" s="158"/>
    </row>
    <row r="12" spans="2:5" x14ac:dyDescent="0.45">
      <c r="B12" s="155"/>
      <c r="C12" s="159"/>
      <c r="D12" s="160" t="s">
        <v>129</v>
      </c>
      <c r="E12" s="158"/>
    </row>
    <row r="13" spans="2:5" x14ac:dyDescent="0.45">
      <c r="B13" s="155"/>
      <c r="C13" s="159"/>
      <c r="D13" s="160" t="s">
        <v>92</v>
      </c>
      <c r="E13" s="158"/>
    </row>
    <row r="14" spans="2:5" x14ac:dyDescent="0.45">
      <c r="B14" s="155"/>
      <c r="C14" s="159"/>
      <c r="D14" s="160" t="s">
        <v>93</v>
      </c>
      <c r="E14" s="158"/>
    </row>
    <row r="15" spans="2:5" x14ac:dyDescent="0.45">
      <c r="B15" s="155"/>
      <c r="C15" s="159"/>
      <c r="D15" s="160"/>
      <c r="E15" s="158"/>
    </row>
    <row r="16" spans="2:5" x14ac:dyDescent="0.45">
      <c r="B16" s="155"/>
      <c r="C16" s="159"/>
      <c r="D16" s="160" t="s">
        <v>130</v>
      </c>
      <c r="E16" s="158"/>
    </row>
    <row r="17" spans="2:5" x14ac:dyDescent="0.45">
      <c r="B17" s="155"/>
      <c r="C17" s="161"/>
      <c r="D17" s="162"/>
      <c r="E17" s="158"/>
    </row>
    <row r="18" spans="2:5" x14ac:dyDescent="0.45">
      <c r="B18" s="155"/>
      <c r="C18" s="159"/>
      <c r="D18" s="160" t="s">
        <v>94</v>
      </c>
      <c r="E18" s="158"/>
    </row>
    <row r="19" spans="2:5" ht="15.75" x14ac:dyDescent="0.45">
      <c r="B19" s="155"/>
      <c r="C19" s="156"/>
      <c r="D19" s="163"/>
      <c r="E19" s="158"/>
    </row>
    <row r="20" spans="2:5" x14ac:dyDescent="0.45">
      <c r="B20" s="155"/>
      <c r="C20" s="156"/>
      <c r="D20" s="160" t="s">
        <v>122</v>
      </c>
      <c r="E20" s="158"/>
    </row>
    <row r="21" spans="2:5" x14ac:dyDescent="0.45">
      <c r="B21" s="155"/>
      <c r="C21" s="156"/>
      <c r="D21" s="157"/>
      <c r="E21" s="158"/>
    </row>
    <row r="22" spans="2:5" x14ac:dyDescent="0.45">
      <c r="B22" s="155"/>
      <c r="C22" s="156"/>
      <c r="D22" s="164" t="s">
        <v>131</v>
      </c>
      <c r="E22" s="158"/>
    </row>
    <row r="23" spans="2:5" x14ac:dyDescent="0.45">
      <c r="B23" s="155"/>
      <c r="C23" s="156"/>
      <c r="D23" s="157"/>
      <c r="E23" s="158"/>
    </row>
    <row r="24" spans="2:5" x14ac:dyDescent="0.45">
      <c r="B24" s="155"/>
      <c r="C24" s="156"/>
      <c r="D24" s="157"/>
      <c r="E24" s="158"/>
    </row>
    <row r="25" spans="2:5" x14ac:dyDescent="0.45">
      <c r="B25" s="155"/>
      <c r="C25" s="156"/>
      <c r="D25" s="157"/>
      <c r="E25" s="158"/>
    </row>
    <row r="26" spans="2:5" x14ac:dyDescent="0.45">
      <c r="B26" s="155"/>
      <c r="C26" s="156"/>
      <c r="D26" s="157"/>
      <c r="E26" s="158"/>
    </row>
    <row r="27" spans="2:5" x14ac:dyDescent="0.45">
      <c r="B27" s="155"/>
      <c r="C27" s="156"/>
      <c r="D27" s="157"/>
      <c r="E27" s="158"/>
    </row>
    <row r="28" spans="2:5" x14ac:dyDescent="0.45">
      <c r="B28" s="155"/>
      <c r="C28" s="156"/>
      <c r="D28" s="157"/>
      <c r="E28" s="158"/>
    </row>
    <row r="29" spans="2:5" x14ac:dyDescent="0.45">
      <c r="B29" s="155"/>
      <c r="C29" s="156"/>
      <c r="D29" s="157"/>
      <c r="E29" s="158"/>
    </row>
    <row r="30" spans="2:5" x14ac:dyDescent="0.45">
      <c r="B30" s="155"/>
      <c r="C30" s="156"/>
      <c r="D30" s="157"/>
      <c r="E30" s="158"/>
    </row>
    <row r="31" spans="2:5" x14ac:dyDescent="0.45">
      <c r="B31" s="155"/>
      <c r="C31" s="156"/>
      <c r="D31" s="157"/>
      <c r="E31" s="158"/>
    </row>
    <row r="32" spans="2:5" x14ac:dyDescent="0.45">
      <c r="B32" s="155"/>
      <c r="C32" s="156"/>
      <c r="D32" s="165"/>
      <c r="E32" s="158"/>
    </row>
    <row r="33" spans="2:5" x14ac:dyDescent="0.45">
      <c r="B33" s="155"/>
      <c r="C33" s="156"/>
      <c r="D33" s="166"/>
      <c r="E33" s="158"/>
    </row>
    <row r="34" spans="2:5" x14ac:dyDescent="0.45">
      <c r="B34" s="155"/>
      <c r="C34" s="156"/>
      <c r="D34" s="165"/>
      <c r="E34" s="158"/>
    </row>
    <row r="35" spans="2:5" x14ac:dyDescent="0.45">
      <c r="B35" s="155"/>
      <c r="C35" s="156"/>
      <c r="D35" s="166"/>
      <c r="E35" s="158"/>
    </row>
    <row r="36" spans="2:5" x14ac:dyDescent="0.45">
      <c r="B36" s="155"/>
      <c r="C36" s="156"/>
      <c r="D36" s="165"/>
      <c r="E36" s="158"/>
    </row>
    <row r="37" spans="2:5" x14ac:dyDescent="0.45">
      <c r="B37" s="155"/>
      <c r="C37" s="151"/>
      <c r="D37" s="166"/>
      <c r="E37" s="158"/>
    </row>
    <row r="38" spans="2:5" x14ac:dyDescent="0.45">
      <c r="B38" s="155"/>
      <c r="C38" s="156"/>
      <c r="D38" s="165"/>
      <c r="E38" s="158"/>
    </row>
    <row r="39" spans="2:5" x14ac:dyDescent="0.45">
      <c r="B39" s="155"/>
      <c r="C39" s="156"/>
      <c r="D39" s="166"/>
      <c r="E39" s="158"/>
    </row>
    <row r="40" spans="2:5" x14ac:dyDescent="0.45">
      <c r="B40" s="155"/>
      <c r="C40" s="156"/>
      <c r="D40" s="166"/>
      <c r="E40" s="158"/>
    </row>
    <row r="41" spans="2:5" x14ac:dyDescent="0.45">
      <c r="B41" s="155"/>
      <c r="C41" s="156"/>
      <c r="D41" s="166"/>
      <c r="E41" s="158"/>
    </row>
    <row r="42" spans="2:5" x14ac:dyDescent="0.45">
      <c r="B42" s="155"/>
      <c r="C42" s="156"/>
      <c r="D42" s="166"/>
      <c r="E42" s="158"/>
    </row>
    <row r="43" spans="2:5" x14ac:dyDescent="0.45">
      <c r="B43" s="155"/>
      <c r="C43" s="156"/>
      <c r="D43" s="166"/>
      <c r="E43" s="158"/>
    </row>
    <row r="44" spans="2:5" x14ac:dyDescent="0.45">
      <c r="B44" s="155"/>
      <c r="C44" s="156"/>
      <c r="D44" s="167" t="s">
        <v>97</v>
      </c>
      <c r="E44" s="158"/>
    </row>
    <row r="45" spans="2:5" x14ac:dyDescent="0.45">
      <c r="B45" s="155"/>
      <c r="C45" s="156"/>
      <c r="D45" s="167" t="s">
        <v>84</v>
      </c>
      <c r="E45" s="158"/>
    </row>
    <row r="46" spans="2:5" x14ac:dyDescent="0.45">
      <c r="B46" s="155"/>
      <c r="C46" s="156"/>
      <c r="D46" s="167" t="s">
        <v>85</v>
      </c>
      <c r="E46" s="158"/>
    </row>
    <row r="47" spans="2:5" x14ac:dyDescent="0.45">
      <c r="B47" s="155"/>
      <c r="C47" s="156"/>
      <c r="D47" s="167" t="s">
        <v>86</v>
      </c>
      <c r="E47" s="158"/>
    </row>
    <row r="48" spans="2:5" x14ac:dyDescent="0.45">
      <c r="B48" s="155"/>
      <c r="C48" s="156"/>
      <c r="D48" s="167" t="s">
        <v>87</v>
      </c>
      <c r="E48" s="158"/>
    </row>
    <row r="49" spans="2:5" x14ac:dyDescent="0.45">
      <c r="B49" s="155"/>
      <c r="C49" s="156"/>
      <c r="D49" s="171" t="s">
        <v>96</v>
      </c>
      <c r="E49" s="158"/>
    </row>
    <row r="50" spans="2:5" x14ac:dyDescent="0.45">
      <c r="B50" s="155"/>
      <c r="C50" s="161"/>
      <c r="D50" s="168" t="s">
        <v>95</v>
      </c>
      <c r="E50" s="158"/>
    </row>
    <row r="51" spans="2:5" x14ac:dyDescent="0.45">
      <c r="B51" s="272"/>
      <c r="C51" s="273"/>
      <c r="D51" s="273"/>
      <c r="E51" s="169"/>
    </row>
    <row r="52" spans="2:5" ht="14.65" thickBot="1" x14ac:dyDescent="0.5">
      <c r="B52" s="274"/>
      <c r="C52" s="275"/>
      <c r="D52" s="275"/>
      <c r="E52" s="170"/>
    </row>
  </sheetData>
  <mergeCells count="1">
    <mergeCell ref="B51:D52"/>
  </mergeCells>
  <hyperlinks>
    <hyperlink ref="D49" r:id="rId1" xr:uid="{95419112-9642-4942-B389-A7331B86451F}"/>
  </hyperlinks>
  <pageMargins left="0.7" right="0.7" top="0.75" bottom="0.75" header="0.3" footer="0.3"/>
  <pageSetup paperSize="9" scale="86"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1B512-EF0B-4D62-9620-788EF0A46EED}">
  <sheetPr>
    <pageSetUpPr fitToPage="1"/>
  </sheetPr>
  <dimension ref="B1:K92"/>
  <sheetViews>
    <sheetView zoomScaleNormal="100" workbookViewId="0">
      <pane ySplit="5" topLeftCell="A79" activePane="bottomLeft" state="frozen"/>
      <selection pane="bottomLeft" activeCell="H87" sqref="H87"/>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4"/>
      <c r="C1" s="88"/>
      <c r="D1" s="37"/>
      <c r="E1" s="37"/>
      <c r="F1" s="23"/>
      <c r="G1" s="23"/>
      <c r="H1" s="87"/>
      <c r="I1" s="23"/>
    </row>
    <row r="2" spans="2:9" ht="14.25" x14ac:dyDescent="0.45">
      <c r="B2" s="175" t="str">
        <f>Prelims!B2</f>
        <v>Project - Repairs to Building 19 The Long Warehouse</v>
      </c>
      <c r="C2" s="37"/>
      <c r="D2" s="30"/>
      <c r="E2" s="29" t="s">
        <v>72</v>
      </c>
      <c r="F2" s="38"/>
      <c r="G2" s="39"/>
      <c r="H2" s="37"/>
      <c r="I2" s="37"/>
    </row>
    <row r="3" spans="2:9" ht="14.25" x14ac:dyDescent="0.45">
      <c r="B3" s="176" t="s">
        <v>182</v>
      </c>
      <c r="C3" s="37"/>
      <c r="D3" s="37"/>
      <c r="E3" s="40"/>
      <c r="F3" s="38"/>
      <c r="G3" s="41"/>
      <c r="H3" s="37"/>
      <c r="I3" s="37"/>
    </row>
    <row r="4" spans="2:9" ht="14.65" thickBot="1" x14ac:dyDescent="0.4">
      <c r="B4" s="177"/>
      <c r="C4" s="37"/>
      <c r="D4" s="37"/>
      <c r="E4" s="40"/>
      <c r="F4" s="38"/>
      <c r="G4" s="78"/>
      <c r="H4" s="37"/>
      <c r="I4" s="37"/>
    </row>
    <row r="5" spans="2:9" ht="14.65" thickBot="1" x14ac:dyDescent="0.4">
      <c r="B5" s="178"/>
      <c r="C5" s="285" t="s">
        <v>75</v>
      </c>
      <c r="D5" s="285"/>
      <c r="E5" s="42" t="s">
        <v>73</v>
      </c>
      <c r="F5" s="43" t="s">
        <v>1</v>
      </c>
      <c r="G5" s="44" t="s">
        <v>0</v>
      </c>
      <c r="H5" s="45" t="s">
        <v>74</v>
      </c>
      <c r="I5" s="46" t="s">
        <v>6</v>
      </c>
    </row>
    <row r="6" spans="2:9" ht="14.25" x14ac:dyDescent="0.45">
      <c r="B6" s="179"/>
      <c r="C6" s="47"/>
      <c r="D6" s="48"/>
      <c r="E6" s="49"/>
      <c r="F6" s="50"/>
      <c r="G6" s="51"/>
      <c r="H6" s="52"/>
      <c r="I6" s="53"/>
    </row>
    <row r="7" spans="2:9" ht="33.75" customHeight="1" x14ac:dyDescent="0.45">
      <c r="B7" s="179"/>
      <c r="C7" s="291" t="s">
        <v>90</v>
      </c>
      <c r="D7" s="291"/>
      <c r="E7" s="49"/>
      <c r="F7" s="50"/>
      <c r="G7" s="51"/>
      <c r="H7" s="270" t="str">
        <f t="shared" ref="H7:H61" si="0">IF(E7="","",G7*E7)</f>
        <v/>
      </c>
      <c r="I7" s="53"/>
    </row>
    <row r="8" spans="2:9" ht="49.5" customHeight="1" x14ac:dyDescent="0.45">
      <c r="B8" s="179"/>
      <c r="C8" s="286" t="s">
        <v>8</v>
      </c>
      <c r="D8" s="290"/>
      <c r="E8" s="49"/>
      <c r="F8" s="63"/>
      <c r="G8" s="51"/>
      <c r="H8" s="270" t="str">
        <f t="shared" si="0"/>
        <v/>
      </c>
      <c r="I8" s="53"/>
    </row>
    <row r="9" spans="2:9" ht="56.25" customHeight="1" x14ac:dyDescent="0.45">
      <c r="B9" s="179"/>
      <c r="C9" s="286" t="s">
        <v>9</v>
      </c>
      <c r="D9" s="287"/>
      <c r="E9" s="49"/>
      <c r="F9" s="63"/>
      <c r="G9" s="51"/>
      <c r="H9" s="270" t="str">
        <f t="shared" si="0"/>
        <v/>
      </c>
      <c r="I9" s="53"/>
    </row>
    <row r="10" spans="2:9" ht="34.5" customHeight="1" x14ac:dyDescent="0.45">
      <c r="B10" s="179"/>
      <c r="C10" s="286" t="s">
        <v>98</v>
      </c>
      <c r="D10" s="287"/>
      <c r="E10" s="49"/>
      <c r="F10" s="63"/>
      <c r="G10" s="51"/>
      <c r="H10" s="270" t="str">
        <f t="shared" si="0"/>
        <v/>
      </c>
      <c r="I10" s="53"/>
    </row>
    <row r="11" spans="2:9" ht="14.25" x14ac:dyDescent="0.45">
      <c r="B11" s="179"/>
      <c r="C11" s="47"/>
      <c r="D11" s="48"/>
      <c r="E11" s="49"/>
      <c r="F11" s="63"/>
      <c r="G11" s="51"/>
      <c r="H11" s="270" t="str">
        <f t="shared" si="0"/>
        <v/>
      </c>
      <c r="I11" s="53"/>
    </row>
    <row r="12" spans="2:9" ht="14.25" x14ac:dyDescent="0.45">
      <c r="B12" s="179"/>
      <c r="C12" s="201" t="s">
        <v>143</v>
      </c>
      <c r="D12" s="48"/>
      <c r="E12" s="49"/>
      <c r="F12" s="63"/>
      <c r="G12" s="51"/>
      <c r="H12" s="270" t="str">
        <f t="shared" si="0"/>
        <v/>
      </c>
      <c r="I12" s="53"/>
    </row>
    <row r="13" spans="2:9" ht="14.25" x14ac:dyDescent="0.45">
      <c r="B13" s="179"/>
      <c r="C13" s="200"/>
      <c r="D13" s="48"/>
      <c r="E13" s="49"/>
      <c r="F13" s="63"/>
      <c r="G13" s="51"/>
      <c r="H13" s="270" t="str">
        <f t="shared" si="0"/>
        <v/>
      </c>
      <c r="I13" s="53"/>
    </row>
    <row r="14" spans="2:9" ht="16.5" customHeight="1" x14ac:dyDescent="0.45">
      <c r="B14" s="179"/>
      <c r="C14" s="295" t="s">
        <v>10</v>
      </c>
      <c r="D14" s="296"/>
      <c r="E14" s="49"/>
      <c r="F14" s="63"/>
      <c r="G14" s="51"/>
      <c r="H14" s="270" t="str">
        <f t="shared" si="0"/>
        <v/>
      </c>
      <c r="I14" s="53"/>
    </row>
    <row r="15" spans="2:9" ht="14.25" x14ac:dyDescent="0.45">
      <c r="B15" s="179"/>
      <c r="C15" s="47"/>
      <c r="D15" s="55"/>
      <c r="E15" s="49"/>
      <c r="F15" s="63"/>
      <c r="G15" s="51"/>
      <c r="H15" s="270" t="str">
        <f t="shared" si="0"/>
        <v/>
      </c>
      <c r="I15" s="53"/>
    </row>
    <row r="16" spans="2:9" ht="14.25" x14ac:dyDescent="0.45">
      <c r="B16" s="254"/>
      <c r="C16" s="294" t="s">
        <v>7</v>
      </c>
      <c r="D16" s="294"/>
      <c r="E16" s="56"/>
      <c r="F16" s="57"/>
      <c r="G16" s="58"/>
      <c r="H16" s="270" t="str">
        <f t="shared" si="0"/>
        <v/>
      </c>
      <c r="I16" s="59"/>
    </row>
    <row r="17" spans="2:9" ht="14.25" x14ac:dyDescent="0.45">
      <c r="B17" s="254"/>
      <c r="C17" s="60"/>
      <c r="D17" s="60"/>
      <c r="E17" s="56"/>
      <c r="F17" s="57"/>
      <c r="G17" s="58"/>
      <c r="H17" s="270" t="str">
        <f t="shared" si="0"/>
        <v/>
      </c>
      <c r="I17" s="59"/>
    </row>
    <row r="18" spans="2:9" ht="32.1" customHeight="1" x14ac:dyDescent="0.45">
      <c r="B18" s="254"/>
      <c r="C18" s="288" t="s">
        <v>136</v>
      </c>
      <c r="D18" s="288"/>
      <c r="E18" s="56"/>
      <c r="F18" s="57" t="s">
        <v>11</v>
      </c>
      <c r="G18" s="58"/>
      <c r="H18" s="270" t="str">
        <f t="shared" si="0"/>
        <v/>
      </c>
      <c r="I18" s="59"/>
    </row>
    <row r="19" spans="2:9" ht="14.25" x14ac:dyDescent="0.45">
      <c r="B19" s="254"/>
      <c r="C19" s="61"/>
      <c r="D19" s="61"/>
      <c r="E19" s="56"/>
      <c r="F19" s="57"/>
      <c r="G19" s="58"/>
      <c r="H19" s="270" t="str">
        <f t="shared" si="0"/>
        <v/>
      </c>
      <c r="I19" s="59"/>
    </row>
    <row r="20" spans="2:9" ht="14.25" x14ac:dyDescent="0.45">
      <c r="B20" s="254" t="s">
        <v>402</v>
      </c>
      <c r="C20" s="61"/>
      <c r="D20" s="61" t="s">
        <v>3</v>
      </c>
      <c r="E20" s="56">
        <v>1</v>
      </c>
      <c r="F20" s="57" t="s">
        <v>4</v>
      </c>
      <c r="G20" s="58"/>
      <c r="H20" s="270">
        <f t="shared" si="0"/>
        <v>0</v>
      </c>
      <c r="I20" s="59"/>
    </row>
    <row r="21" spans="2:9" ht="14.25" x14ac:dyDescent="0.45">
      <c r="B21" s="254"/>
      <c r="C21" s="60"/>
      <c r="D21" s="60"/>
      <c r="E21" s="56"/>
      <c r="F21" s="57"/>
      <c r="G21" s="58"/>
      <c r="H21" s="270" t="str">
        <f t="shared" si="0"/>
        <v/>
      </c>
      <c r="I21" s="59"/>
    </row>
    <row r="22" spans="2:9" ht="14.25" x14ac:dyDescent="0.45">
      <c r="B22" s="254"/>
      <c r="C22" s="294" t="s">
        <v>78</v>
      </c>
      <c r="D22" s="294"/>
      <c r="E22" s="56"/>
      <c r="F22" s="57"/>
      <c r="G22" s="58"/>
      <c r="H22" s="270" t="str">
        <f t="shared" si="0"/>
        <v/>
      </c>
      <c r="I22" s="59"/>
    </row>
    <row r="23" spans="2:9" ht="14.25" x14ac:dyDescent="0.45">
      <c r="B23" s="254"/>
      <c r="C23" s="60"/>
      <c r="D23" s="60"/>
      <c r="E23" s="56"/>
      <c r="F23" s="57"/>
      <c r="G23" s="58"/>
      <c r="H23" s="270" t="str">
        <f t="shared" si="0"/>
        <v/>
      </c>
      <c r="I23" s="59"/>
    </row>
    <row r="24" spans="2:9" ht="57.95" customHeight="1" x14ac:dyDescent="0.45">
      <c r="B24" s="254"/>
      <c r="C24" s="288" t="s">
        <v>81</v>
      </c>
      <c r="D24" s="288"/>
      <c r="E24" s="56"/>
      <c r="F24" s="57" t="s">
        <v>11</v>
      </c>
      <c r="G24" s="58"/>
      <c r="H24" s="270" t="str">
        <f t="shared" si="0"/>
        <v/>
      </c>
      <c r="I24" s="59"/>
    </row>
    <row r="25" spans="2:9" ht="15.6" customHeight="1" x14ac:dyDescent="0.45">
      <c r="B25" s="254"/>
      <c r="C25" s="61"/>
      <c r="D25" s="61"/>
      <c r="E25" s="56"/>
      <c r="F25" s="57"/>
      <c r="G25" s="58"/>
      <c r="H25" s="270" t="str">
        <f t="shared" si="0"/>
        <v/>
      </c>
      <c r="I25" s="59"/>
    </row>
    <row r="26" spans="2:9" ht="14.25" x14ac:dyDescent="0.45">
      <c r="B26" s="254" t="s">
        <v>403</v>
      </c>
      <c r="C26" s="61"/>
      <c r="D26" s="61" t="s">
        <v>3</v>
      </c>
      <c r="E26" s="56">
        <v>1</v>
      </c>
      <c r="F26" s="57" t="s">
        <v>4</v>
      </c>
      <c r="G26" s="58"/>
      <c r="H26" s="270">
        <f t="shared" si="0"/>
        <v>0</v>
      </c>
      <c r="I26" s="59"/>
    </row>
    <row r="27" spans="2:9" ht="14.25" x14ac:dyDescent="0.45">
      <c r="B27" s="254"/>
      <c r="C27" s="60"/>
      <c r="D27" s="60"/>
      <c r="E27" s="56"/>
      <c r="F27" s="57"/>
      <c r="G27" s="58"/>
      <c r="H27" s="270" t="str">
        <f t="shared" si="0"/>
        <v/>
      </c>
      <c r="I27" s="59"/>
    </row>
    <row r="28" spans="2:9" ht="42.6" customHeight="1" x14ac:dyDescent="0.45">
      <c r="B28" s="254"/>
      <c r="C28" s="280" t="s">
        <v>71</v>
      </c>
      <c r="D28" s="280"/>
      <c r="E28" s="56"/>
      <c r="F28" s="57"/>
      <c r="G28" s="58"/>
      <c r="H28" s="270" t="str">
        <f t="shared" si="0"/>
        <v/>
      </c>
      <c r="I28" s="59"/>
    </row>
    <row r="29" spans="2:9" ht="15.6" customHeight="1" x14ac:dyDescent="0.45">
      <c r="B29" s="254"/>
      <c r="C29" s="68"/>
      <c r="D29" s="68"/>
      <c r="E29" s="56"/>
      <c r="F29" s="57"/>
      <c r="G29" s="58"/>
      <c r="H29" s="270" t="str">
        <f t="shared" si="0"/>
        <v/>
      </c>
      <c r="I29" s="59"/>
    </row>
    <row r="30" spans="2:9" ht="14.25" x14ac:dyDescent="0.45">
      <c r="B30" s="254" t="s">
        <v>404</v>
      </c>
      <c r="C30" s="61"/>
      <c r="D30" s="61" t="s">
        <v>3</v>
      </c>
      <c r="E30" s="56">
        <v>1</v>
      </c>
      <c r="F30" s="57" t="s">
        <v>4</v>
      </c>
      <c r="G30" s="58"/>
      <c r="H30" s="270">
        <f t="shared" si="0"/>
        <v>0</v>
      </c>
      <c r="I30" s="59"/>
    </row>
    <row r="31" spans="2:9" ht="14.25" x14ac:dyDescent="0.45">
      <c r="B31" s="254"/>
      <c r="C31" s="60"/>
      <c r="D31" s="60"/>
      <c r="E31" s="56"/>
      <c r="F31" s="57"/>
      <c r="G31" s="58"/>
      <c r="H31" s="270" t="str">
        <f t="shared" si="0"/>
        <v/>
      </c>
      <c r="I31" s="59"/>
    </row>
    <row r="32" spans="2:9" ht="14.25" customHeight="1" x14ac:dyDescent="0.45">
      <c r="B32" s="254"/>
      <c r="C32" s="289" t="s">
        <v>101</v>
      </c>
      <c r="D32" s="289"/>
      <c r="E32" s="56"/>
      <c r="F32" s="57"/>
      <c r="G32" s="51"/>
      <c r="H32" s="270" t="str">
        <f t="shared" si="0"/>
        <v/>
      </c>
      <c r="I32" s="59"/>
    </row>
    <row r="33" spans="2:11" ht="14.25" x14ac:dyDescent="0.45">
      <c r="B33" s="254"/>
      <c r="C33" s="47"/>
      <c r="D33" s="55"/>
      <c r="E33" s="56"/>
      <c r="F33" s="57"/>
      <c r="G33" s="51"/>
      <c r="H33" s="270" t="str">
        <f t="shared" si="0"/>
        <v/>
      </c>
      <c r="I33" s="59"/>
    </row>
    <row r="34" spans="2:11" ht="28.5" customHeight="1" x14ac:dyDescent="0.45">
      <c r="B34" s="254"/>
      <c r="C34" s="282" t="s">
        <v>120</v>
      </c>
      <c r="D34" s="282"/>
      <c r="E34" s="49"/>
      <c r="F34" s="63"/>
      <c r="G34" s="51"/>
      <c r="H34" s="270" t="str">
        <f t="shared" si="0"/>
        <v/>
      </c>
      <c r="I34" s="59"/>
    </row>
    <row r="35" spans="2:11" ht="14.25" x14ac:dyDescent="0.45">
      <c r="B35" s="254"/>
      <c r="C35" s="172"/>
      <c r="D35" s="172"/>
      <c r="E35" s="49"/>
      <c r="F35" s="63"/>
      <c r="G35" s="51"/>
      <c r="H35" s="270" t="str">
        <f t="shared" si="0"/>
        <v/>
      </c>
      <c r="I35" s="59"/>
    </row>
    <row r="36" spans="2:11" ht="14.25" customHeight="1" x14ac:dyDescent="0.45">
      <c r="B36" s="254" t="s">
        <v>405</v>
      </c>
      <c r="C36" s="47"/>
      <c r="D36" s="62" t="s">
        <v>3</v>
      </c>
      <c r="E36" s="49">
        <v>1</v>
      </c>
      <c r="F36" s="63" t="s">
        <v>4</v>
      </c>
      <c r="G36" s="51"/>
      <c r="H36" s="270">
        <f t="shared" si="0"/>
        <v>0</v>
      </c>
      <c r="I36" s="59"/>
    </row>
    <row r="37" spans="2:11" ht="14.25" x14ac:dyDescent="0.45">
      <c r="B37" s="254"/>
      <c r="C37" s="172"/>
      <c r="D37" s="172"/>
      <c r="E37" s="49"/>
      <c r="F37" s="63"/>
      <c r="G37" s="51"/>
      <c r="H37" s="270" t="str">
        <f t="shared" si="0"/>
        <v/>
      </c>
      <c r="I37" s="59"/>
    </row>
    <row r="38" spans="2:11" ht="14.25" customHeight="1" x14ac:dyDescent="0.45">
      <c r="B38" s="254"/>
      <c r="C38" s="242" t="s">
        <v>343</v>
      </c>
      <c r="D38" s="62"/>
      <c r="E38" s="49"/>
      <c r="F38" s="63"/>
      <c r="G38" s="51"/>
      <c r="H38" s="270" t="str">
        <f t="shared" si="0"/>
        <v/>
      </c>
      <c r="I38" s="59"/>
    </row>
    <row r="39" spans="2:11" ht="14.25" x14ac:dyDescent="0.45">
      <c r="B39" s="254"/>
      <c r="C39" s="60"/>
      <c r="D39" s="61"/>
      <c r="E39" s="56"/>
      <c r="F39" s="57"/>
      <c r="G39" s="58"/>
      <c r="H39" s="270" t="str">
        <f t="shared" si="0"/>
        <v/>
      </c>
      <c r="I39" s="59"/>
    </row>
    <row r="40" spans="2:11" ht="29.45" customHeight="1" x14ac:dyDescent="0.45">
      <c r="B40" s="254" t="s">
        <v>390</v>
      </c>
      <c r="C40" s="184"/>
      <c r="D40" s="62" t="s">
        <v>345</v>
      </c>
      <c r="E40" s="49">
        <v>1</v>
      </c>
      <c r="F40" s="63" t="s">
        <v>4</v>
      </c>
      <c r="G40" s="51"/>
      <c r="H40" s="270">
        <f t="shared" si="0"/>
        <v>0</v>
      </c>
      <c r="I40" s="53"/>
    </row>
    <row r="41" spans="2:11" ht="14.25" x14ac:dyDescent="0.45">
      <c r="B41" s="254"/>
      <c r="C41" s="184"/>
      <c r="D41" s="62"/>
      <c r="E41" s="49"/>
      <c r="F41" s="63"/>
      <c r="G41" s="51"/>
      <c r="H41" s="270" t="str">
        <f t="shared" si="0"/>
        <v/>
      </c>
      <c r="I41" s="53"/>
    </row>
    <row r="42" spans="2:11" ht="42.75" x14ac:dyDescent="0.45">
      <c r="B42" s="254" t="s">
        <v>391</v>
      </c>
      <c r="C42" s="47"/>
      <c r="D42" s="48" t="s">
        <v>398</v>
      </c>
      <c r="E42" s="49">
        <v>72</v>
      </c>
      <c r="F42" s="63" t="s">
        <v>406</v>
      </c>
      <c r="G42" s="51"/>
      <c r="H42" s="270">
        <f t="shared" si="0"/>
        <v>0</v>
      </c>
      <c r="I42" s="53"/>
    </row>
    <row r="43" spans="2:11" ht="14.25" x14ac:dyDescent="0.45">
      <c r="B43" s="254"/>
      <c r="C43" s="186"/>
      <c r="D43" s="203"/>
      <c r="E43" s="49"/>
      <c r="F43" s="63"/>
      <c r="G43" s="51"/>
      <c r="H43" s="270" t="str">
        <f t="shared" si="0"/>
        <v/>
      </c>
      <c r="I43" s="53"/>
    </row>
    <row r="44" spans="2:11" ht="28.5" x14ac:dyDescent="0.45">
      <c r="B44" s="254" t="s">
        <v>392</v>
      </c>
      <c r="C44" s="199"/>
      <c r="D44" s="261" t="s">
        <v>399</v>
      </c>
      <c r="E44" s="49">
        <v>1</v>
      </c>
      <c r="F44" s="63" t="s">
        <v>4</v>
      </c>
      <c r="G44" s="51"/>
      <c r="H44" s="270">
        <f t="shared" si="0"/>
        <v>0</v>
      </c>
      <c r="I44" s="53"/>
      <c r="K44" s="196"/>
    </row>
    <row r="45" spans="2:11" ht="14.25" x14ac:dyDescent="0.45">
      <c r="B45" s="254"/>
      <c r="C45" s="199"/>
      <c r="D45" s="261"/>
      <c r="E45" s="49"/>
      <c r="F45" s="63"/>
      <c r="G45" s="51"/>
      <c r="H45" s="270" t="str">
        <f t="shared" si="0"/>
        <v/>
      </c>
      <c r="I45" s="53"/>
      <c r="K45" s="196"/>
    </row>
    <row r="46" spans="2:11" ht="57" x14ac:dyDescent="0.45">
      <c r="B46" s="254" t="s">
        <v>393</v>
      </c>
      <c r="C46" s="47"/>
      <c r="D46" s="62" t="s">
        <v>375</v>
      </c>
      <c r="E46" s="49"/>
      <c r="F46" s="63"/>
      <c r="G46" s="51"/>
      <c r="H46" s="270" t="str">
        <f t="shared" si="0"/>
        <v/>
      </c>
      <c r="I46" s="53"/>
    </row>
    <row r="47" spans="2:11" ht="14.25" x14ac:dyDescent="0.45">
      <c r="B47" s="254"/>
      <c r="C47" s="47"/>
      <c r="D47" s="62"/>
      <c r="E47" s="49"/>
      <c r="F47" s="63"/>
      <c r="G47" s="51"/>
      <c r="H47" s="270" t="str">
        <f t="shared" si="0"/>
        <v/>
      </c>
      <c r="I47" s="53"/>
    </row>
    <row r="48" spans="2:11" ht="14.25" x14ac:dyDescent="0.45">
      <c r="B48" s="254"/>
      <c r="C48" s="47"/>
      <c r="D48" s="214" t="s">
        <v>424</v>
      </c>
      <c r="E48" s="49">
        <v>30</v>
      </c>
      <c r="F48" s="63" t="s">
        <v>406</v>
      </c>
      <c r="G48" s="51"/>
      <c r="H48" s="270">
        <f t="shared" si="0"/>
        <v>0</v>
      </c>
      <c r="I48" s="53"/>
    </row>
    <row r="49" spans="2:11" ht="14.25" x14ac:dyDescent="0.45">
      <c r="B49" s="254"/>
      <c r="C49" s="47"/>
      <c r="D49" s="214"/>
      <c r="E49" s="49"/>
      <c r="F49" s="63"/>
      <c r="G49" s="51"/>
      <c r="H49" s="270" t="str">
        <f t="shared" si="0"/>
        <v/>
      </c>
      <c r="I49" s="53"/>
    </row>
    <row r="50" spans="2:11" ht="14.25" x14ac:dyDescent="0.45">
      <c r="B50" s="254"/>
      <c r="C50" s="47"/>
      <c r="D50" s="214" t="s">
        <v>426</v>
      </c>
      <c r="E50" s="49">
        <f>(6+3+9+6+6)</f>
        <v>30</v>
      </c>
      <c r="F50" s="63" t="s">
        <v>406</v>
      </c>
      <c r="G50" s="51"/>
      <c r="H50" s="270">
        <f t="shared" si="0"/>
        <v>0</v>
      </c>
      <c r="I50" s="53"/>
    </row>
    <row r="51" spans="2:11" ht="14.25" x14ac:dyDescent="0.45">
      <c r="B51" s="254"/>
      <c r="C51" s="47"/>
      <c r="D51" s="214"/>
      <c r="E51" s="49"/>
      <c r="F51" s="63"/>
      <c r="G51" s="51"/>
      <c r="H51" s="270" t="str">
        <f t="shared" si="0"/>
        <v/>
      </c>
      <c r="I51" s="53"/>
    </row>
    <row r="52" spans="2:11" ht="28.5" x14ac:dyDescent="0.45">
      <c r="B52" s="254" t="s">
        <v>394</v>
      </c>
      <c r="C52" s="47"/>
      <c r="D52" s="62" t="s">
        <v>400</v>
      </c>
      <c r="E52" s="49">
        <v>1</v>
      </c>
      <c r="F52" s="63" t="s">
        <v>4</v>
      </c>
      <c r="G52" s="51"/>
      <c r="H52" s="270">
        <f t="shared" si="0"/>
        <v>0</v>
      </c>
      <c r="I52" s="53"/>
      <c r="K52" s="196"/>
    </row>
    <row r="53" spans="2:11" ht="14.25" x14ac:dyDescent="0.45">
      <c r="B53" s="254"/>
      <c r="C53" s="47"/>
      <c r="D53" s="62"/>
      <c r="E53" s="49"/>
      <c r="F53" s="63"/>
      <c r="G53" s="51"/>
      <c r="H53" s="270" t="str">
        <f t="shared" si="0"/>
        <v/>
      </c>
      <c r="I53" s="53"/>
      <c r="K53" s="196"/>
    </row>
    <row r="54" spans="2:11" ht="57" x14ac:dyDescent="0.45">
      <c r="B54" s="254" t="s">
        <v>395</v>
      </c>
      <c r="C54" s="47"/>
      <c r="D54" s="62" t="s">
        <v>371</v>
      </c>
      <c r="E54" s="49">
        <v>1</v>
      </c>
      <c r="F54" s="63" t="s">
        <v>4</v>
      </c>
      <c r="G54" s="51"/>
      <c r="H54" s="270">
        <f t="shared" si="0"/>
        <v>0</v>
      </c>
      <c r="I54" s="53"/>
    </row>
    <row r="55" spans="2:11" ht="14.25" x14ac:dyDescent="0.45">
      <c r="B55" s="254"/>
      <c r="C55" s="47"/>
      <c r="D55" s="62"/>
      <c r="E55" s="49"/>
      <c r="F55" s="63"/>
      <c r="G55" s="51"/>
      <c r="H55" s="270" t="str">
        <f t="shared" si="0"/>
        <v/>
      </c>
      <c r="I55" s="53"/>
    </row>
    <row r="56" spans="2:11" ht="42.75" x14ac:dyDescent="0.45">
      <c r="B56" s="254" t="s">
        <v>396</v>
      </c>
      <c r="C56" s="47"/>
      <c r="D56" s="48" t="s">
        <v>142</v>
      </c>
      <c r="E56" s="49">
        <v>1</v>
      </c>
      <c r="F56" s="63" t="s">
        <v>4</v>
      </c>
      <c r="G56" s="51"/>
      <c r="H56" s="270">
        <f t="shared" si="0"/>
        <v>0</v>
      </c>
      <c r="I56" s="53"/>
    </row>
    <row r="57" spans="2:11" ht="14.25" x14ac:dyDescent="0.45">
      <c r="B57" s="254"/>
      <c r="C57" s="47"/>
      <c r="D57" s="48"/>
      <c r="E57" s="49"/>
      <c r="F57" s="63"/>
      <c r="G57" s="51"/>
      <c r="H57" s="270" t="str">
        <f t="shared" si="0"/>
        <v/>
      </c>
      <c r="I57" s="53"/>
    </row>
    <row r="58" spans="2:11" ht="14.25" x14ac:dyDescent="0.45">
      <c r="B58" s="254" t="s">
        <v>427</v>
      </c>
      <c r="C58" s="186"/>
      <c r="D58" s="213" t="s">
        <v>422</v>
      </c>
      <c r="E58" s="49">
        <v>1</v>
      </c>
      <c r="F58" s="63" t="s">
        <v>4</v>
      </c>
      <c r="G58" s="51"/>
      <c r="H58" s="270">
        <f t="shared" si="0"/>
        <v>0</v>
      </c>
      <c r="I58" s="53"/>
    </row>
    <row r="59" spans="2:11" ht="14.25" x14ac:dyDescent="0.45">
      <c r="B59" s="254"/>
      <c r="C59" s="47"/>
      <c r="D59" s="48"/>
      <c r="E59" s="49"/>
      <c r="F59" s="63"/>
      <c r="G59" s="51"/>
      <c r="H59" s="270" t="str">
        <f t="shared" si="0"/>
        <v/>
      </c>
      <c r="I59" s="53"/>
    </row>
    <row r="60" spans="2:11" ht="28.5" x14ac:dyDescent="0.45">
      <c r="B60" s="254" t="s">
        <v>397</v>
      </c>
      <c r="C60" s="47"/>
      <c r="D60" s="62" t="s">
        <v>401</v>
      </c>
      <c r="E60" s="49">
        <v>1</v>
      </c>
      <c r="F60" s="63" t="s">
        <v>4</v>
      </c>
      <c r="G60" s="51"/>
      <c r="H60" s="270">
        <f t="shared" si="0"/>
        <v>0</v>
      </c>
      <c r="I60" s="53"/>
    </row>
    <row r="61" spans="2:11" ht="14.25" x14ac:dyDescent="0.45">
      <c r="B61" s="254"/>
      <c r="C61" s="47"/>
      <c r="D61" s="62"/>
      <c r="E61" s="49"/>
      <c r="F61" s="63"/>
      <c r="G61" s="51"/>
      <c r="H61" s="270" t="str">
        <f t="shared" si="0"/>
        <v/>
      </c>
      <c r="I61" s="53"/>
    </row>
    <row r="62" spans="2:11" ht="14.25" x14ac:dyDescent="0.45">
      <c r="B62" s="254"/>
      <c r="C62" s="73"/>
      <c r="D62" s="68"/>
      <c r="E62" s="74"/>
      <c r="F62" s="57"/>
      <c r="G62" s="72"/>
      <c r="H62" s="270" t="str">
        <f t="shared" ref="H62:H89" si="1">IF(E62="","",G62*E62)</f>
        <v/>
      </c>
      <c r="I62" s="53"/>
    </row>
    <row r="63" spans="2:11" ht="14.25" x14ac:dyDescent="0.45">
      <c r="B63" s="254"/>
      <c r="C63" s="283" t="s">
        <v>12</v>
      </c>
      <c r="D63" s="283"/>
      <c r="E63" s="49"/>
      <c r="F63" s="49"/>
      <c r="G63" s="72"/>
      <c r="H63" s="270" t="str">
        <f t="shared" si="1"/>
        <v/>
      </c>
      <c r="I63" s="53"/>
    </row>
    <row r="64" spans="2:11" ht="14.25" x14ac:dyDescent="0.45">
      <c r="B64" s="254"/>
      <c r="C64" s="76"/>
      <c r="D64" s="92"/>
      <c r="E64" s="49"/>
      <c r="F64" s="49"/>
      <c r="G64" s="72"/>
      <c r="H64" s="270" t="str">
        <f t="shared" si="1"/>
        <v/>
      </c>
      <c r="I64" s="53"/>
    </row>
    <row r="65" spans="2:9" ht="14.25" x14ac:dyDescent="0.45">
      <c r="B65" s="254"/>
      <c r="C65" s="197" t="s">
        <v>77</v>
      </c>
      <c r="D65" s="92"/>
      <c r="E65" s="49"/>
      <c r="F65" s="50"/>
      <c r="G65" s="72"/>
      <c r="H65" s="270" t="str">
        <f t="shared" si="1"/>
        <v/>
      </c>
      <c r="I65" s="53"/>
    </row>
    <row r="66" spans="2:9" ht="14.25" x14ac:dyDescent="0.45">
      <c r="B66" s="254"/>
      <c r="C66" s="76"/>
      <c r="D66" s="92"/>
      <c r="E66" s="49"/>
      <c r="F66" s="50"/>
      <c r="G66" s="72"/>
      <c r="H66" s="270" t="str">
        <f t="shared" si="1"/>
        <v/>
      </c>
      <c r="I66" s="53"/>
    </row>
    <row r="67" spans="2:9" ht="14.25" x14ac:dyDescent="0.45">
      <c r="B67" s="254"/>
      <c r="C67" s="282" t="s">
        <v>119</v>
      </c>
      <c r="D67" s="282"/>
      <c r="E67" s="49"/>
      <c r="F67" s="49"/>
      <c r="G67" s="72"/>
      <c r="H67" s="270" t="str">
        <f t="shared" si="1"/>
        <v/>
      </c>
      <c r="I67" s="53"/>
    </row>
    <row r="68" spans="2:9" ht="14.25" x14ac:dyDescent="0.45">
      <c r="B68" s="254"/>
      <c r="C68" s="172"/>
      <c r="D68" s="172"/>
      <c r="E68" s="49"/>
      <c r="F68" s="49"/>
      <c r="G68" s="72"/>
      <c r="H68" s="270" t="str">
        <f t="shared" si="1"/>
        <v/>
      </c>
      <c r="I68" s="53"/>
    </row>
    <row r="69" spans="2:9" ht="14.25" x14ac:dyDescent="0.45">
      <c r="B69" s="254" t="e">
        <f>+#REF!+1</f>
        <v>#REF!</v>
      </c>
      <c r="C69" s="47"/>
      <c r="D69" s="62" t="s">
        <v>3</v>
      </c>
      <c r="E69" s="49">
        <v>1</v>
      </c>
      <c r="F69" s="63" t="s">
        <v>4</v>
      </c>
      <c r="G69" s="72"/>
      <c r="H69" s="270">
        <f t="shared" si="1"/>
        <v>0</v>
      </c>
      <c r="I69" s="53"/>
    </row>
    <row r="70" spans="2:9" ht="14.25" x14ac:dyDescent="0.45">
      <c r="B70" s="254"/>
      <c r="C70" s="76"/>
      <c r="D70" s="92"/>
      <c r="E70" s="64"/>
      <c r="F70" s="64"/>
      <c r="G70" s="72"/>
      <c r="H70" s="270" t="str">
        <f t="shared" si="1"/>
        <v/>
      </c>
      <c r="I70" s="53"/>
    </row>
    <row r="71" spans="2:9" ht="14.25" x14ac:dyDescent="0.45">
      <c r="B71" s="254"/>
      <c r="C71" s="284" t="s">
        <v>13</v>
      </c>
      <c r="D71" s="284"/>
      <c r="E71" s="64"/>
      <c r="F71" s="64"/>
      <c r="G71" s="72"/>
      <c r="H71" s="270" t="str">
        <f t="shared" si="1"/>
        <v/>
      </c>
      <c r="I71" s="53"/>
    </row>
    <row r="72" spans="2:9" ht="14.25" x14ac:dyDescent="0.45">
      <c r="B72" s="254"/>
      <c r="C72" s="65"/>
      <c r="D72" s="66"/>
      <c r="E72" s="93"/>
      <c r="F72" s="64"/>
      <c r="G72" s="72"/>
      <c r="H72" s="270" t="str">
        <f t="shared" si="1"/>
        <v/>
      </c>
      <c r="I72" s="53"/>
    </row>
    <row r="73" spans="2:9" ht="14.25" x14ac:dyDescent="0.45">
      <c r="B73" s="254"/>
      <c r="C73" s="281" t="s">
        <v>14</v>
      </c>
      <c r="D73" s="281"/>
      <c r="E73" s="93"/>
      <c r="F73" s="64"/>
      <c r="G73" s="72"/>
      <c r="H73" s="270" t="str">
        <f t="shared" si="1"/>
        <v/>
      </c>
      <c r="I73" s="53"/>
    </row>
    <row r="74" spans="2:9" ht="14.25" x14ac:dyDescent="0.45">
      <c r="B74" s="254"/>
      <c r="C74" s="67"/>
      <c r="D74" s="67"/>
      <c r="E74" s="93"/>
      <c r="F74" s="64"/>
      <c r="G74" s="72"/>
      <c r="H74" s="270" t="str">
        <f t="shared" si="1"/>
        <v/>
      </c>
      <c r="I74" s="53"/>
    </row>
    <row r="75" spans="2:9" ht="14.25" x14ac:dyDescent="0.45">
      <c r="B75" s="254" t="e">
        <f>+B69+1</f>
        <v>#REF!</v>
      </c>
      <c r="C75" s="65"/>
      <c r="D75" s="68" t="s">
        <v>3</v>
      </c>
      <c r="E75" s="64">
        <v>1</v>
      </c>
      <c r="F75" s="64" t="s">
        <v>4</v>
      </c>
      <c r="G75" s="72"/>
      <c r="H75" s="270">
        <f t="shared" si="1"/>
        <v>0</v>
      </c>
      <c r="I75" s="53"/>
    </row>
    <row r="76" spans="2:9" ht="14.25" x14ac:dyDescent="0.45">
      <c r="B76" s="254"/>
      <c r="C76" s="65"/>
      <c r="D76" s="68"/>
      <c r="E76" s="94"/>
      <c r="F76" s="71"/>
      <c r="G76" s="72"/>
      <c r="H76" s="270" t="str">
        <f t="shared" si="1"/>
        <v/>
      </c>
      <c r="I76" s="53"/>
    </row>
    <row r="77" spans="2:9" ht="14.25" x14ac:dyDescent="0.45">
      <c r="B77" s="254"/>
      <c r="C77" s="276" t="s">
        <v>99</v>
      </c>
      <c r="D77" s="277"/>
      <c r="E77" s="64"/>
      <c r="F77" s="64"/>
      <c r="G77" s="72"/>
      <c r="H77" s="270" t="str">
        <f t="shared" si="1"/>
        <v/>
      </c>
      <c r="I77" s="53"/>
    </row>
    <row r="78" spans="2:9" ht="14.25" x14ac:dyDescent="0.45">
      <c r="B78" s="254"/>
      <c r="C78" s="65"/>
      <c r="D78" s="66"/>
      <c r="E78" s="93"/>
      <c r="F78" s="64"/>
      <c r="G78" s="72"/>
      <c r="H78" s="270" t="str">
        <f t="shared" si="1"/>
        <v/>
      </c>
      <c r="I78" s="53"/>
    </row>
    <row r="79" spans="2:9" ht="14.25" x14ac:dyDescent="0.45">
      <c r="B79" s="254"/>
      <c r="C79" s="278" t="s">
        <v>102</v>
      </c>
      <c r="D79" s="279"/>
      <c r="E79" s="93"/>
      <c r="F79" s="64"/>
      <c r="G79" s="72"/>
      <c r="H79" s="270" t="str">
        <f t="shared" si="1"/>
        <v/>
      </c>
      <c r="I79" s="53"/>
    </row>
    <row r="80" spans="2:9" ht="14.25" x14ac:dyDescent="0.45">
      <c r="B80" s="254"/>
      <c r="C80" s="67"/>
      <c r="D80" s="67"/>
      <c r="E80" s="93"/>
      <c r="F80" s="64"/>
      <c r="G80" s="72"/>
      <c r="H80" s="270" t="str">
        <f t="shared" si="1"/>
        <v/>
      </c>
      <c r="I80" s="53"/>
    </row>
    <row r="81" spans="2:9" ht="14.25" x14ac:dyDescent="0.45">
      <c r="B81" s="254" t="e">
        <f>+B75+1</f>
        <v>#REF!</v>
      </c>
      <c r="C81" s="67"/>
      <c r="D81" s="67" t="s">
        <v>125</v>
      </c>
      <c r="E81" s="64">
        <v>1</v>
      </c>
      <c r="F81" s="64" t="s">
        <v>4</v>
      </c>
      <c r="G81" s="72"/>
      <c r="H81" s="270">
        <f t="shared" si="1"/>
        <v>0</v>
      </c>
      <c r="I81" s="53"/>
    </row>
    <row r="82" spans="2:9" ht="14.25" x14ac:dyDescent="0.45">
      <c r="B82" s="254"/>
      <c r="C82" s="67"/>
      <c r="D82" s="67"/>
      <c r="E82" s="93"/>
      <c r="F82" s="64"/>
      <c r="G82" s="72"/>
      <c r="H82" s="270" t="str">
        <f t="shared" si="1"/>
        <v/>
      </c>
      <c r="I82" s="53"/>
    </row>
    <row r="83" spans="2:9" ht="14.25" x14ac:dyDescent="0.45">
      <c r="B83" s="254"/>
      <c r="C83" s="69" t="s">
        <v>16</v>
      </c>
      <c r="D83" s="70"/>
      <c r="E83" s="94"/>
      <c r="F83" s="71"/>
      <c r="G83" s="72"/>
      <c r="H83" s="270" t="str">
        <f t="shared" si="1"/>
        <v/>
      </c>
      <c r="I83" s="53"/>
    </row>
    <row r="84" spans="2:9" ht="14.25" x14ac:dyDescent="0.45">
      <c r="B84" s="254"/>
      <c r="C84" s="73"/>
      <c r="D84" s="70"/>
      <c r="E84" s="75"/>
      <c r="F84" s="57"/>
      <c r="G84" s="72"/>
      <c r="H84" s="270" t="str">
        <f t="shared" si="1"/>
        <v/>
      </c>
      <c r="I84" s="53"/>
    </row>
    <row r="85" spans="2:9" ht="14.25" x14ac:dyDescent="0.45">
      <c r="B85" s="254"/>
      <c r="C85" s="280" t="s">
        <v>17</v>
      </c>
      <c r="D85" s="280"/>
      <c r="E85" s="75"/>
      <c r="F85" s="57"/>
      <c r="G85" s="72"/>
      <c r="H85" s="270" t="str">
        <f t="shared" si="1"/>
        <v/>
      </c>
      <c r="I85" s="53"/>
    </row>
    <row r="86" spans="2:9" ht="14.25" x14ac:dyDescent="0.45">
      <c r="B86" s="254"/>
      <c r="C86" s="68"/>
      <c r="D86" s="68"/>
      <c r="E86" s="75"/>
      <c r="F86" s="57"/>
      <c r="G86" s="72"/>
      <c r="H86" s="270" t="str">
        <f t="shared" si="1"/>
        <v/>
      </c>
      <c r="I86" s="53"/>
    </row>
    <row r="87" spans="2:9" ht="14.25" x14ac:dyDescent="0.45">
      <c r="B87" s="254" t="e">
        <f>+B81+1</f>
        <v>#REF!</v>
      </c>
      <c r="C87" s="73"/>
      <c r="D87" s="68" t="s">
        <v>3</v>
      </c>
      <c r="E87" s="74">
        <v>1</v>
      </c>
      <c r="F87" s="57" t="s">
        <v>4</v>
      </c>
      <c r="G87" s="72"/>
      <c r="H87" s="270">
        <f t="shared" si="1"/>
        <v>0</v>
      </c>
      <c r="I87" s="53"/>
    </row>
    <row r="88" spans="2:9" ht="14.25" x14ac:dyDescent="0.45">
      <c r="B88" s="254"/>
      <c r="C88" s="73"/>
      <c r="D88" s="68"/>
      <c r="E88" s="74"/>
      <c r="F88" s="57"/>
      <c r="G88" s="72"/>
      <c r="H88" s="270" t="str">
        <f t="shared" si="1"/>
        <v/>
      </c>
      <c r="I88" s="53"/>
    </row>
    <row r="89" spans="2:9" ht="14.25" x14ac:dyDescent="0.45">
      <c r="B89" s="254"/>
      <c r="C89" s="73"/>
      <c r="D89" s="68"/>
      <c r="E89" s="75"/>
      <c r="F89" s="57"/>
      <c r="G89" s="72"/>
      <c r="H89" s="270" t="str">
        <f t="shared" si="1"/>
        <v/>
      </c>
      <c r="I89" s="53"/>
    </row>
    <row r="90" spans="2:9" ht="14.65" thickBot="1" x14ac:dyDescent="0.5">
      <c r="B90" s="255"/>
      <c r="C90" s="73"/>
      <c r="D90" s="68"/>
      <c r="E90" s="49"/>
      <c r="F90" s="50"/>
      <c r="G90" s="51"/>
      <c r="H90" s="54"/>
      <c r="I90" s="53"/>
    </row>
    <row r="91" spans="2:9" ht="14.25" x14ac:dyDescent="0.45">
      <c r="B91" s="255"/>
      <c r="C91" s="76"/>
      <c r="D91" s="70" t="s">
        <v>359</v>
      </c>
      <c r="E91" s="79"/>
      <c r="F91" s="50"/>
      <c r="G91" s="51" t="s">
        <v>15</v>
      </c>
      <c r="H91" s="77">
        <f>SUM(H7:H90)</f>
        <v>0</v>
      </c>
      <c r="I91" s="53"/>
    </row>
    <row r="92" spans="2:9" ht="14.65" thickBot="1" x14ac:dyDescent="0.5">
      <c r="B92" s="181"/>
      <c r="C92" s="80"/>
      <c r="D92" s="81"/>
      <c r="E92" s="82"/>
      <c r="F92" s="83"/>
      <c r="G92" s="84"/>
      <c r="H92" s="85"/>
      <c r="I92" s="86"/>
    </row>
  </sheetData>
  <mergeCells count="20">
    <mergeCell ref="C79:D79"/>
    <mergeCell ref="C85:D85"/>
    <mergeCell ref="C34:D34"/>
    <mergeCell ref="C63:D63"/>
    <mergeCell ref="C67:D67"/>
    <mergeCell ref="C71:D71"/>
    <mergeCell ref="C73:D73"/>
    <mergeCell ref="C77:D77"/>
    <mergeCell ref="C32:D32"/>
    <mergeCell ref="C5:D5"/>
    <mergeCell ref="C7:D7"/>
    <mergeCell ref="C8:D8"/>
    <mergeCell ref="C9:D9"/>
    <mergeCell ref="C10:D10"/>
    <mergeCell ref="C14:D14"/>
    <mergeCell ref="C16:D16"/>
    <mergeCell ref="C18:D18"/>
    <mergeCell ref="C22:D22"/>
    <mergeCell ref="C24:D24"/>
    <mergeCell ref="C28:D28"/>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109"/>
  <sheetViews>
    <sheetView topLeftCell="A88" zoomScale="94" zoomScaleNormal="75" workbookViewId="0">
      <selection activeCell="H108" sqref="H108"/>
    </sheetView>
  </sheetViews>
  <sheetFormatPr defaultRowHeight="13.5" x14ac:dyDescent="0.35"/>
  <cols>
    <col min="1" max="1" width="7.59765625" style="3" customWidth="1"/>
    <col min="2" max="2" width="6.59765625" style="4" customWidth="1"/>
    <col min="3" max="3" width="7.265625" style="3" customWidth="1"/>
    <col min="4" max="4" width="68" style="3" customWidth="1"/>
    <col min="5" max="6" width="9.1328125" style="3"/>
    <col min="7" max="7" width="11.59765625" style="3" bestFit="1" customWidth="1"/>
    <col min="8" max="8" width="14.265625" style="3" customWidth="1"/>
    <col min="9" max="9" width="18.3984375" style="3" customWidth="1"/>
    <col min="10" max="258" width="9.1328125" style="3"/>
    <col min="259" max="259" width="6.59765625" style="3" customWidth="1"/>
    <col min="260" max="260" width="68" style="3" customWidth="1"/>
    <col min="261" max="261" width="8.59765625" style="3" customWidth="1"/>
    <col min="262" max="263" width="9.1328125" style="3"/>
    <col min="264" max="264" width="14.265625" style="3" customWidth="1"/>
    <col min="265" max="265" width="18.3984375" style="3" customWidth="1"/>
    <col min="266" max="514" width="9.1328125" style="3"/>
    <col min="515" max="515" width="6.59765625" style="3" customWidth="1"/>
    <col min="516" max="516" width="68" style="3" customWidth="1"/>
    <col min="517" max="517" width="8.59765625" style="3" customWidth="1"/>
    <col min="518" max="519" width="9.1328125" style="3"/>
    <col min="520" max="520" width="14.265625" style="3" customWidth="1"/>
    <col min="521" max="521" width="18.3984375" style="3" customWidth="1"/>
    <col min="522" max="770" width="9.1328125" style="3"/>
    <col min="771" max="771" width="6.59765625" style="3" customWidth="1"/>
    <col min="772" max="772" width="68" style="3" customWidth="1"/>
    <col min="773" max="773" width="8.59765625" style="3" customWidth="1"/>
    <col min="774" max="775" width="9.1328125" style="3"/>
    <col min="776" max="776" width="14.265625" style="3" customWidth="1"/>
    <col min="777" max="777" width="18.3984375" style="3" customWidth="1"/>
    <col min="778" max="1026" width="9.1328125" style="3"/>
    <col min="1027" max="1027" width="6.59765625" style="3" customWidth="1"/>
    <col min="1028" max="1028" width="68" style="3" customWidth="1"/>
    <col min="1029" max="1029" width="8.59765625" style="3" customWidth="1"/>
    <col min="1030" max="1031" width="9.1328125" style="3"/>
    <col min="1032" max="1032" width="14.265625" style="3" customWidth="1"/>
    <col min="1033" max="1033" width="18.3984375" style="3" customWidth="1"/>
    <col min="1034" max="1282" width="9.1328125" style="3"/>
    <col min="1283" max="1283" width="6.59765625" style="3" customWidth="1"/>
    <col min="1284" max="1284" width="68" style="3" customWidth="1"/>
    <col min="1285" max="1285" width="8.59765625" style="3" customWidth="1"/>
    <col min="1286" max="1287" width="9.1328125" style="3"/>
    <col min="1288" max="1288" width="14.265625" style="3" customWidth="1"/>
    <col min="1289" max="1289" width="18.3984375" style="3" customWidth="1"/>
    <col min="1290" max="1538" width="9.1328125" style="3"/>
    <col min="1539" max="1539" width="6.59765625" style="3" customWidth="1"/>
    <col min="1540" max="1540" width="68" style="3" customWidth="1"/>
    <col min="1541" max="1541" width="8.59765625" style="3" customWidth="1"/>
    <col min="1542" max="1543" width="9.1328125" style="3"/>
    <col min="1544" max="1544" width="14.265625" style="3" customWidth="1"/>
    <col min="1545" max="1545" width="18.3984375" style="3" customWidth="1"/>
    <col min="1546" max="1794" width="9.1328125" style="3"/>
    <col min="1795" max="1795" width="6.59765625" style="3" customWidth="1"/>
    <col min="1796" max="1796" width="68" style="3" customWidth="1"/>
    <col min="1797" max="1797" width="8.59765625" style="3" customWidth="1"/>
    <col min="1798" max="1799" width="9.1328125" style="3"/>
    <col min="1800" max="1800" width="14.265625" style="3" customWidth="1"/>
    <col min="1801" max="1801" width="18.3984375" style="3" customWidth="1"/>
    <col min="1802" max="2050" width="9.1328125" style="3"/>
    <col min="2051" max="2051" width="6.59765625" style="3" customWidth="1"/>
    <col min="2052" max="2052" width="68" style="3" customWidth="1"/>
    <col min="2053" max="2053" width="8.59765625" style="3" customWidth="1"/>
    <col min="2054" max="2055" width="9.1328125" style="3"/>
    <col min="2056" max="2056" width="14.265625" style="3" customWidth="1"/>
    <col min="2057" max="2057" width="18.3984375" style="3" customWidth="1"/>
    <col min="2058" max="2306" width="9.1328125" style="3"/>
    <col min="2307" max="2307" width="6.59765625" style="3" customWidth="1"/>
    <col min="2308" max="2308" width="68" style="3" customWidth="1"/>
    <col min="2309" max="2309" width="8.59765625" style="3" customWidth="1"/>
    <col min="2310" max="2311" width="9.1328125" style="3"/>
    <col min="2312" max="2312" width="14.265625" style="3" customWidth="1"/>
    <col min="2313" max="2313" width="18.3984375" style="3" customWidth="1"/>
    <col min="2314" max="2562" width="9.1328125" style="3"/>
    <col min="2563" max="2563" width="6.59765625" style="3" customWidth="1"/>
    <col min="2564" max="2564" width="68" style="3" customWidth="1"/>
    <col min="2565" max="2565" width="8.59765625" style="3" customWidth="1"/>
    <col min="2566" max="2567" width="9.1328125" style="3"/>
    <col min="2568" max="2568" width="14.265625" style="3" customWidth="1"/>
    <col min="2569" max="2569" width="18.3984375" style="3" customWidth="1"/>
    <col min="2570" max="2818" width="9.1328125" style="3"/>
    <col min="2819" max="2819" width="6.59765625" style="3" customWidth="1"/>
    <col min="2820" max="2820" width="68" style="3" customWidth="1"/>
    <col min="2821" max="2821" width="8.59765625" style="3" customWidth="1"/>
    <col min="2822" max="2823" width="9.1328125" style="3"/>
    <col min="2824" max="2824" width="14.265625" style="3" customWidth="1"/>
    <col min="2825" max="2825" width="18.3984375" style="3" customWidth="1"/>
    <col min="2826" max="3074" width="9.1328125" style="3"/>
    <col min="3075" max="3075" width="6.59765625" style="3" customWidth="1"/>
    <col min="3076" max="3076" width="68" style="3" customWidth="1"/>
    <col min="3077" max="3077" width="8.59765625" style="3" customWidth="1"/>
    <col min="3078" max="3079" width="9.1328125" style="3"/>
    <col min="3080" max="3080" width="14.265625" style="3" customWidth="1"/>
    <col min="3081" max="3081" width="18.3984375" style="3" customWidth="1"/>
    <col min="3082" max="3330" width="9.1328125" style="3"/>
    <col min="3331" max="3331" width="6.59765625" style="3" customWidth="1"/>
    <col min="3332" max="3332" width="68" style="3" customWidth="1"/>
    <col min="3333" max="3333" width="8.59765625" style="3" customWidth="1"/>
    <col min="3334" max="3335" width="9.1328125" style="3"/>
    <col min="3336" max="3336" width="14.265625" style="3" customWidth="1"/>
    <col min="3337" max="3337" width="18.3984375" style="3" customWidth="1"/>
    <col min="3338" max="3586" width="9.1328125" style="3"/>
    <col min="3587" max="3587" width="6.59765625" style="3" customWidth="1"/>
    <col min="3588" max="3588" width="68" style="3" customWidth="1"/>
    <col min="3589" max="3589" width="8.59765625" style="3" customWidth="1"/>
    <col min="3590" max="3591" width="9.1328125" style="3"/>
    <col min="3592" max="3592" width="14.265625" style="3" customWidth="1"/>
    <col min="3593" max="3593" width="18.3984375" style="3" customWidth="1"/>
    <col min="3594" max="3842" width="9.1328125" style="3"/>
    <col min="3843" max="3843" width="6.59765625" style="3" customWidth="1"/>
    <col min="3844" max="3844" width="68" style="3" customWidth="1"/>
    <col min="3845" max="3845" width="8.59765625" style="3" customWidth="1"/>
    <col min="3846" max="3847" width="9.1328125" style="3"/>
    <col min="3848" max="3848" width="14.265625" style="3" customWidth="1"/>
    <col min="3849" max="3849" width="18.3984375" style="3" customWidth="1"/>
    <col min="3850" max="4098" width="9.1328125" style="3"/>
    <col min="4099" max="4099" width="6.59765625" style="3" customWidth="1"/>
    <col min="4100" max="4100" width="68" style="3" customWidth="1"/>
    <col min="4101" max="4101" width="8.59765625" style="3" customWidth="1"/>
    <col min="4102" max="4103" width="9.1328125" style="3"/>
    <col min="4104" max="4104" width="14.265625" style="3" customWidth="1"/>
    <col min="4105" max="4105" width="18.3984375" style="3" customWidth="1"/>
    <col min="4106" max="4354" width="9.1328125" style="3"/>
    <col min="4355" max="4355" width="6.59765625" style="3" customWidth="1"/>
    <col min="4356" max="4356" width="68" style="3" customWidth="1"/>
    <col min="4357" max="4357" width="8.59765625" style="3" customWidth="1"/>
    <col min="4358" max="4359" width="9.1328125" style="3"/>
    <col min="4360" max="4360" width="14.265625" style="3" customWidth="1"/>
    <col min="4361" max="4361" width="18.3984375" style="3" customWidth="1"/>
    <col min="4362" max="4610" width="9.1328125" style="3"/>
    <col min="4611" max="4611" width="6.59765625" style="3" customWidth="1"/>
    <col min="4612" max="4612" width="68" style="3" customWidth="1"/>
    <col min="4613" max="4613" width="8.59765625" style="3" customWidth="1"/>
    <col min="4614" max="4615" width="9.1328125" style="3"/>
    <col min="4616" max="4616" width="14.265625" style="3" customWidth="1"/>
    <col min="4617" max="4617" width="18.3984375" style="3" customWidth="1"/>
    <col min="4618" max="4866" width="9.1328125" style="3"/>
    <col min="4867" max="4867" width="6.59765625" style="3" customWidth="1"/>
    <col min="4868" max="4868" width="68" style="3" customWidth="1"/>
    <col min="4869" max="4869" width="8.59765625" style="3" customWidth="1"/>
    <col min="4870" max="4871" width="9.1328125" style="3"/>
    <col min="4872" max="4872" width="14.265625" style="3" customWidth="1"/>
    <col min="4873" max="4873" width="18.3984375" style="3" customWidth="1"/>
    <col min="4874" max="5122" width="9.1328125" style="3"/>
    <col min="5123" max="5123" width="6.59765625" style="3" customWidth="1"/>
    <col min="5124" max="5124" width="68" style="3" customWidth="1"/>
    <col min="5125" max="5125" width="8.59765625" style="3" customWidth="1"/>
    <col min="5126" max="5127" width="9.1328125" style="3"/>
    <col min="5128" max="5128" width="14.265625" style="3" customWidth="1"/>
    <col min="5129" max="5129" width="18.3984375" style="3" customWidth="1"/>
    <col min="5130" max="5378" width="9.1328125" style="3"/>
    <col min="5379" max="5379" width="6.59765625" style="3" customWidth="1"/>
    <col min="5380" max="5380" width="68" style="3" customWidth="1"/>
    <col min="5381" max="5381" width="8.59765625" style="3" customWidth="1"/>
    <col min="5382" max="5383" width="9.1328125" style="3"/>
    <col min="5384" max="5384" width="14.265625" style="3" customWidth="1"/>
    <col min="5385" max="5385" width="18.3984375" style="3" customWidth="1"/>
    <col min="5386" max="5634" width="9.1328125" style="3"/>
    <col min="5635" max="5635" width="6.59765625" style="3" customWidth="1"/>
    <col min="5636" max="5636" width="68" style="3" customWidth="1"/>
    <col min="5637" max="5637" width="8.59765625" style="3" customWidth="1"/>
    <col min="5638" max="5639" width="9.1328125" style="3"/>
    <col min="5640" max="5640" width="14.265625" style="3" customWidth="1"/>
    <col min="5641" max="5641" width="18.3984375" style="3" customWidth="1"/>
    <col min="5642" max="5890" width="9.1328125" style="3"/>
    <col min="5891" max="5891" width="6.59765625" style="3" customWidth="1"/>
    <col min="5892" max="5892" width="68" style="3" customWidth="1"/>
    <col min="5893" max="5893" width="8.59765625" style="3" customWidth="1"/>
    <col min="5894" max="5895" width="9.1328125" style="3"/>
    <col min="5896" max="5896" width="14.265625" style="3" customWidth="1"/>
    <col min="5897" max="5897" width="18.3984375" style="3" customWidth="1"/>
    <col min="5898" max="6146" width="9.1328125" style="3"/>
    <col min="6147" max="6147" width="6.59765625" style="3" customWidth="1"/>
    <col min="6148" max="6148" width="68" style="3" customWidth="1"/>
    <col min="6149" max="6149" width="8.59765625" style="3" customWidth="1"/>
    <col min="6150" max="6151" width="9.1328125" style="3"/>
    <col min="6152" max="6152" width="14.265625" style="3" customWidth="1"/>
    <col min="6153" max="6153" width="18.3984375" style="3" customWidth="1"/>
    <col min="6154" max="6402" width="9.1328125" style="3"/>
    <col min="6403" max="6403" width="6.59765625" style="3" customWidth="1"/>
    <col min="6404" max="6404" width="68" style="3" customWidth="1"/>
    <col min="6405" max="6405" width="8.59765625" style="3" customWidth="1"/>
    <col min="6406" max="6407" width="9.1328125" style="3"/>
    <col min="6408" max="6408" width="14.265625" style="3" customWidth="1"/>
    <col min="6409" max="6409" width="18.3984375" style="3" customWidth="1"/>
    <col min="6410" max="6658" width="9.1328125" style="3"/>
    <col min="6659" max="6659" width="6.59765625" style="3" customWidth="1"/>
    <col min="6660" max="6660" width="68" style="3" customWidth="1"/>
    <col min="6661" max="6661" width="8.59765625" style="3" customWidth="1"/>
    <col min="6662" max="6663" width="9.1328125" style="3"/>
    <col min="6664" max="6664" width="14.265625" style="3" customWidth="1"/>
    <col min="6665" max="6665" width="18.3984375" style="3" customWidth="1"/>
    <col min="6666" max="6914" width="9.1328125" style="3"/>
    <col min="6915" max="6915" width="6.59765625" style="3" customWidth="1"/>
    <col min="6916" max="6916" width="68" style="3" customWidth="1"/>
    <col min="6917" max="6917" width="8.59765625" style="3" customWidth="1"/>
    <col min="6918" max="6919" width="9.1328125" style="3"/>
    <col min="6920" max="6920" width="14.265625" style="3" customWidth="1"/>
    <col min="6921" max="6921" width="18.3984375" style="3" customWidth="1"/>
    <col min="6922" max="7170" width="9.1328125" style="3"/>
    <col min="7171" max="7171" width="6.59765625" style="3" customWidth="1"/>
    <col min="7172" max="7172" width="68" style="3" customWidth="1"/>
    <col min="7173" max="7173" width="8.59765625" style="3" customWidth="1"/>
    <col min="7174" max="7175" width="9.1328125" style="3"/>
    <col min="7176" max="7176" width="14.265625" style="3" customWidth="1"/>
    <col min="7177" max="7177" width="18.3984375" style="3" customWidth="1"/>
    <col min="7178" max="7426" width="9.1328125" style="3"/>
    <col min="7427" max="7427" width="6.59765625" style="3" customWidth="1"/>
    <col min="7428" max="7428" width="68" style="3" customWidth="1"/>
    <col min="7429" max="7429" width="8.59765625" style="3" customWidth="1"/>
    <col min="7430" max="7431" width="9.1328125" style="3"/>
    <col min="7432" max="7432" width="14.265625" style="3" customWidth="1"/>
    <col min="7433" max="7433" width="18.3984375" style="3" customWidth="1"/>
    <col min="7434" max="7682" width="9.1328125" style="3"/>
    <col min="7683" max="7683" width="6.59765625" style="3" customWidth="1"/>
    <col min="7684" max="7684" width="68" style="3" customWidth="1"/>
    <col min="7685" max="7685" width="8.59765625" style="3" customWidth="1"/>
    <col min="7686" max="7687" width="9.1328125" style="3"/>
    <col min="7688" max="7688" width="14.265625" style="3" customWidth="1"/>
    <col min="7689" max="7689" width="18.3984375" style="3" customWidth="1"/>
    <col min="7690" max="7938" width="9.1328125" style="3"/>
    <col min="7939" max="7939" width="6.59765625" style="3" customWidth="1"/>
    <col min="7940" max="7940" width="68" style="3" customWidth="1"/>
    <col min="7941" max="7941" width="8.59765625" style="3" customWidth="1"/>
    <col min="7942" max="7943" width="9.1328125" style="3"/>
    <col min="7944" max="7944" width="14.265625" style="3" customWidth="1"/>
    <col min="7945" max="7945" width="18.3984375" style="3" customWidth="1"/>
    <col min="7946" max="8194" width="9.1328125" style="3"/>
    <col min="8195" max="8195" width="6.59765625" style="3" customWidth="1"/>
    <col min="8196" max="8196" width="68" style="3" customWidth="1"/>
    <col min="8197" max="8197" width="8.59765625" style="3" customWidth="1"/>
    <col min="8198" max="8199" width="9.1328125" style="3"/>
    <col min="8200" max="8200" width="14.265625" style="3" customWidth="1"/>
    <col min="8201" max="8201" width="18.3984375" style="3" customWidth="1"/>
    <col min="8202" max="8450" width="9.1328125" style="3"/>
    <col min="8451" max="8451" width="6.59765625" style="3" customWidth="1"/>
    <col min="8452" max="8452" width="68" style="3" customWidth="1"/>
    <col min="8453" max="8453" width="8.59765625" style="3" customWidth="1"/>
    <col min="8454" max="8455" width="9.1328125" style="3"/>
    <col min="8456" max="8456" width="14.265625" style="3" customWidth="1"/>
    <col min="8457" max="8457" width="18.3984375" style="3" customWidth="1"/>
    <col min="8458" max="8706" width="9.1328125" style="3"/>
    <col min="8707" max="8707" width="6.59765625" style="3" customWidth="1"/>
    <col min="8708" max="8708" width="68" style="3" customWidth="1"/>
    <col min="8709" max="8709" width="8.59765625" style="3" customWidth="1"/>
    <col min="8710" max="8711" width="9.1328125" style="3"/>
    <col min="8712" max="8712" width="14.265625" style="3" customWidth="1"/>
    <col min="8713" max="8713" width="18.3984375" style="3" customWidth="1"/>
    <col min="8714" max="8962" width="9.1328125" style="3"/>
    <col min="8963" max="8963" width="6.59765625" style="3" customWidth="1"/>
    <col min="8964" max="8964" width="68" style="3" customWidth="1"/>
    <col min="8965" max="8965" width="8.59765625" style="3" customWidth="1"/>
    <col min="8966" max="8967" width="9.1328125" style="3"/>
    <col min="8968" max="8968" width="14.265625" style="3" customWidth="1"/>
    <col min="8969" max="8969" width="18.3984375" style="3" customWidth="1"/>
    <col min="8970" max="9218" width="9.1328125" style="3"/>
    <col min="9219" max="9219" width="6.59765625" style="3" customWidth="1"/>
    <col min="9220" max="9220" width="68" style="3" customWidth="1"/>
    <col min="9221" max="9221" width="8.59765625" style="3" customWidth="1"/>
    <col min="9222" max="9223" width="9.1328125" style="3"/>
    <col min="9224" max="9224" width="14.265625" style="3" customWidth="1"/>
    <col min="9225" max="9225" width="18.3984375" style="3" customWidth="1"/>
    <col min="9226" max="9474" width="9.1328125" style="3"/>
    <col min="9475" max="9475" width="6.59765625" style="3" customWidth="1"/>
    <col min="9476" max="9476" width="68" style="3" customWidth="1"/>
    <col min="9477" max="9477" width="8.59765625" style="3" customWidth="1"/>
    <col min="9478" max="9479" width="9.1328125" style="3"/>
    <col min="9480" max="9480" width="14.265625" style="3" customWidth="1"/>
    <col min="9481" max="9481" width="18.3984375" style="3" customWidth="1"/>
    <col min="9482" max="9730" width="9.1328125" style="3"/>
    <col min="9731" max="9731" width="6.59765625" style="3" customWidth="1"/>
    <col min="9732" max="9732" width="68" style="3" customWidth="1"/>
    <col min="9733" max="9733" width="8.59765625" style="3" customWidth="1"/>
    <col min="9734" max="9735" width="9.1328125" style="3"/>
    <col min="9736" max="9736" width="14.265625" style="3" customWidth="1"/>
    <col min="9737" max="9737" width="18.3984375" style="3" customWidth="1"/>
    <col min="9738" max="9986" width="9.1328125" style="3"/>
    <col min="9987" max="9987" width="6.59765625" style="3" customWidth="1"/>
    <col min="9988" max="9988" width="68" style="3" customWidth="1"/>
    <col min="9989" max="9989" width="8.59765625" style="3" customWidth="1"/>
    <col min="9990" max="9991" width="9.1328125" style="3"/>
    <col min="9992" max="9992" width="14.265625" style="3" customWidth="1"/>
    <col min="9993" max="9993" width="18.3984375" style="3" customWidth="1"/>
    <col min="9994" max="10242" width="9.1328125" style="3"/>
    <col min="10243" max="10243" width="6.59765625" style="3" customWidth="1"/>
    <col min="10244" max="10244" width="68" style="3" customWidth="1"/>
    <col min="10245" max="10245" width="8.59765625" style="3" customWidth="1"/>
    <col min="10246" max="10247" width="9.1328125" style="3"/>
    <col min="10248" max="10248" width="14.265625" style="3" customWidth="1"/>
    <col min="10249" max="10249" width="18.3984375" style="3" customWidth="1"/>
    <col min="10250" max="10498" width="9.1328125" style="3"/>
    <col min="10499" max="10499" width="6.59765625" style="3" customWidth="1"/>
    <col min="10500" max="10500" width="68" style="3" customWidth="1"/>
    <col min="10501" max="10501" width="8.59765625" style="3" customWidth="1"/>
    <col min="10502" max="10503" width="9.1328125" style="3"/>
    <col min="10504" max="10504" width="14.265625" style="3" customWidth="1"/>
    <col min="10505" max="10505" width="18.3984375" style="3" customWidth="1"/>
    <col min="10506" max="10754" width="9.1328125" style="3"/>
    <col min="10755" max="10755" width="6.59765625" style="3" customWidth="1"/>
    <col min="10756" max="10756" width="68" style="3" customWidth="1"/>
    <col min="10757" max="10757" width="8.59765625" style="3" customWidth="1"/>
    <col min="10758" max="10759" width="9.1328125" style="3"/>
    <col min="10760" max="10760" width="14.265625" style="3" customWidth="1"/>
    <col min="10761" max="10761" width="18.3984375" style="3" customWidth="1"/>
    <col min="10762" max="11010" width="9.1328125" style="3"/>
    <col min="11011" max="11011" width="6.59765625" style="3" customWidth="1"/>
    <col min="11012" max="11012" width="68" style="3" customWidth="1"/>
    <col min="11013" max="11013" width="8.59765625" style="3" customWidth="1"/>
    <col min="11014" max="11015" width="9.1328125" style="3"/>
    <col min="11016" max="11016" width="14.265625" style="3" customWidth="1"/>
    <col min="11017" max="11017" width="18.3984375" style="3" customWidth="1"/>
    <col min="11018" max="11266" width="9.1328125" style="3"/>
    <col min="11267" max="11267" width="6.59765625" style="3" customWidth="1"/>
    <col min="11268" max="11268" width="68" style="3" customWidth="1"/>
    <col min="11269" max="11269" width="8.59765625" style="3" customWidth="1"/>
    <col min="11270" max="11271" width="9.1328125" style="3"/>
    <col min="11272" max="11272" width="14.265625" style="3" customWidth="1"/>
    <col min="11273" max="11273" width="18.3984375" style="3" customWidth="1"/>
    <col min="11274" max="11522" width="9.1328125" style="3"/>
    <col min="11523" max="11523" width="6.59765625" style="3" customWidth="1"/>
    <col min="11524" max="11524" width="68" style="3" customWidth="1"/>
    <col min="11525" max="11525" width="8.59765625" style="3" customWidth="1"/>
    <col min="11526" max="11527" width="9.1328125" style="3"/>
    <col min="11528" max="11528" width="14.265625" style="3" customWidth="1"/>
    <col min="11529" max="11529" width="18.3984375" style="3" customWidth="1"/>
    <col min="11530" max="11778" width="9.1328125" style="3"/>
    <col min="11779" max="11779" width="6.59765625" style="3" customWidth="1"/>
    <col min="11780" max="11780" width="68" style="3" customWidth="1"/>
    <col min="11781" max="11781" width="8.59765625" style="3" customWidth="1"/>
    <col min="11782" max="11783" width="9.1328125" style="3"/>
    <col min="11784" max="11784" width="14.265625" style="3" customWidth="1"/>
    <col min="11785" max="11785" width="18.3984375" style="3" customWidth="1"/>
    <col min="11786" max="12034" width="9.1328125" style="3"/>
    <col min="12035" max="12035" width="6.59765625" style="3" customWidth="1"/>
    <col min="12036" max="12036" width="68" style="3" customWidth="1"/>
    <col min="12037" max="12037" width="8.59765625" style="3" customWidth="1"/>
    <col min="12038" max="12039" width="9.1328125" style="3"/>
    <col min="12040" max="12040" width="14.265625" style="3" customWidth="1"/>
    <col min="12041" max="12041" width="18.3984375" style="3" customWidth="1"/>
    <col min="12042" max="12290" width="9.1328125" style="3"/>
    <col min="12291" max="12291" width="6.59765625" style="3" customWidth="1"/>
    <col min="12292" max="12292" width="68" style="3" customWidth="1"/>
    <col min="12293" max="12293" width="8.59765625" style="3" customWidth="1"/>
    <col min="12294" max="12295" width="9.1328125" style="3"/>
    <col min="12296" max="12296" width="14.265625" style="3" customWidth="1"/>
    <col min="12297" max="12297" width="18.3984375" style="3" customWidth="1"/>
    <col min="12298" max="12546" width="9.1328125" style="3"/>
    <col min="12547" max="12547" width="6.59765625" style="3" customWidth="1"/>
    <col min="12548" max="12548" width="68" style="3" customWidth="1"/>
    <col min="12549" max="12549" width="8.59765625" style="3" customWidth="1"/>
    <col min="12550" max="12551" width="9.1328125" style="3"/>
    <col min="12552" max="12552" width="14.265625" style="3" customWidth="1"/>
    <col min="12553" max="12553" width="18.3984375" style="3" customWidth="1"/>
    <col min="12554" max="12802" width="9.1328125" style="3"/>
    <col min="12803" max="12803" width="6.59765625" style="3" customWidth="1"/>
    <col min="12804" max="12804" width="68" style="3" customWidth="1"/>
    <col min="12805" max="12805" width="8.59765625" style="3" customWidth="1"/>
    <col min="12806" max="12807" width="9.1328125" style="3"/>
    <col min="12808" max="12808" width="14.265625" style="3" customWidth="1"/>
    <col min="12809" max="12809" width="18.3984375" style="3" customWidth="1"/>
    <col min="12810" max="13058" width="9.1328125" style="3"/>
    <col min="13059" max="13059" width="6.59765625" style="3" customWidth="1"/>
    <col min="13060" max="13060" width="68" style="3" customWidth="1"/>
    <col min="13061" max="13061" width="8.59765625" style="3" customWidth="1"/>
    <col min="13062" max="13063" width="9.1328125" style="3"/>
    <col min="13064" max="13064" width="14.265625" style="3" customWidth="1"/>
    <col min="13065" max="13065" width="18.3984375" style="3" customWidth="1"/>
    <col min="13066" max="13314" width="9.1328125" style="3"/>
    <col min="13315" max="13315" width="6.59765625" style="3" customWidth="1"/>
    <col min="13316" max="13316" width="68" style="3" customWidth="1"/>
    <col min="13317" max="13317" width="8.59765625" style="3" customWidth="1"/>
    <col min="13318" max="13319" width="9.1328125" style="3"/>
    <col min="13320" max="13320" width="14.265625" style="3" customWidth="1"/>
    <col min="13321" max="13321" width="18.3984375" style="3" customWidth="1"/>
    <col min="13322" max="13570" width="9.1328125" style="3"/>
    <col min="13571" max="13571" width="6.59765625" style="3" customWidth="1"/>
    <col min="13572" max="13572" width="68" style="3" customWidth="1"/>
    <col min="13573" max="13573" width="8.59765625" style="3" customWidth="1"/>
    <col min="13574" max="13575" width="9.1328125" style="3"/>
    <col min="13576" max="13576" width="14.265625" style="3" customWidth="1"/>
    <col min="13577" max="13577" width="18.3984375" style="3" customWidth="1"/>
    <col min="13578" max="13826" width="9.1328125" style="3"/>
    <col min="13827" max="13827" width="6.59765625" style="3" customWidth="1"/>
    <col min="13828" max="13828" width="68" style="3" customWidth="1"/>
    <col min="13829" max="13829" width="8.59765625" style="3" customWidth="1"/>
    <col min="13830" max="13831" width="9.1328125" style="3"/>
    <col min="13832" max="13832" width="14.265625" style="3" customWidth="1"/>
    <col min="13833" max="13833" width="18.3984375" style="3" customWidth="1"/>
    <col min="13834" max="14082" width="9.1328125" style="3"/>
    <col min="14083" max="14083" width="6.59765625" style="3" customWidth="1"/>
    <col min="14084" max="14084" width="68" style="3" customWidth="1"/>
    <col min="14085" max="14085" width="8.59765625" style="3" customWidth="1"/>
    <col min="14086" max="14087" width="9.1328125" style="3"/>
    <col min="14088" max="14088" width="14.265625" style="3" customWidth="1"/>
    <col min="14089" max="14089" width="18.3984375" style="3" customWidth="1"/>
    <col min="14090" max="14338" width="9.1328125" style="3"/>
    <col min="14339" max="14339" width="6.59765625" style="3" customWidth="1"/>
    <col min="14340" max="14340" width="68" style="3" customWidth="1"/>
    <col min="14341" max="14341" width="8.59765625" style="3" customWidth="1"/>
    <col min="14342" max="14343" width="9.1328125" style="3"/>
    <col min="14344" max="14344" width="14.265625" style="3" customWidth="1"/>
    <col min="14345" max="14345" width="18.3984375" style="3" customWidth="1"/>
    <col min="14346" max="14594" width="9.1328125" style="3"/>
    <col min="14595" max="14595" width="6.59765625" style="3" customWidth="1"/>
    <col min="14596" max="14596" width="68" style="3" customWidth="1"/>
    <col min="14597" max="14597" width="8.59765625" style="3" customWidth="1"/>
    <col min="14598" max="14599" width="9.1328125" style="3"/>
    <col min="14600" max="14600" width="14.265625" style="3" customWidth="1"/>
    <col min="14601" max="14601" width="18.3984375" style="3" customWidth="1"/>
    <col min="14602" max="14850" width="9.1328125" style="3"/>
    <col min="14851" max="14851" width="6.59765625" style="3" customWidth="1"/>
    <col min="14852" max="14852" width="68" style="3" customWidth="1"/>
    <col min="14853" max="14853" width="8.59765625" style="3" customWidth="1"/>
    <col min="14854" max="14855" width="9.1328125" style="3"/>
    <col min="14856" max="14856" width="14.265625" style="3" customWidth="1"/>
    <col min="14857" max="14857" width="18.3984375" style="3" customWidth="1"/>
    <col min="14858" max="15106" width="9.1328125" style="3"/>
    <col min="15107" max="15107" width="6.59765625" style="3" customWidth="1"/>
    <col min="15108" max="15108" width="68" style="3" customWidth="1"/>
    <col min="15109" max="15109" width="8.59765625" style="3" customWidth="1"/>
    <col min="15110" max="15111" width="9.1328125" style="3"/>
    <col min="15112" max="15112" width="14.265625" style="3" customWidth="1"/>
    <col min="15113" max="15113" width="18.3984375" style="3" customWidth="1"/>
    <col min="15114" max="15362" width="9.1328125" style="3"/>
    <col min="15363" max="15363" width="6.59765625" style="3" customWidth="1"/>
    <col min="15364" max="15364" width="68" style="3" customWidth="1"/>
    <col min="15365" max="15365" width="8.59765625" style="3" customWidth="1"/>
    <col min="15366" max="15367" width="9.1328125" style="3"/>
    <col min="15368" max="15368" width="14.265625" style="3" customWidth="1"/>
    <col min="15369" max="15369" width="18.3984375" style="3" customWidth="1"/>
    <col min="15370" max="15618" width="9.1328125" style="3"/>
    <col min="15619" max="15619" width="6.59765625" style="3" customWidth="1"/>
    <col min="15620" max="15620" width="68" style="3" customWidth="1"/>
    <col min="15621" max="15621" width="8.59765625" style="3" customWidth="1"/>
    <col min="15622" max="15623" width="9.1328125" style="3"/>
    <col min="15624" max="15624" width="14.265625" style="3" customWidth="1"/>
    <col min="15625" max="15625" width="18.3984375" style="3" customWidth="1"/>
    <col min="15626" max="15874" width="9.1328125" style="3"/>
    <col min="15875" max="15875" width="6.59765625" style="3" customWidth="1"/>
    <col min="15876" max="15876" width="68" style="3" customWidth="1"/>
    <col min="15877" max="15877" width="8.59765625" style="3" customWidth="1"/>
    <col min="15878" max="15879" width="9.1328125" style="3"/>
    <col min="15880" max="15880" width="14.265625" style="3" customWidth="1"/>
    <col min="15881" max="15881" width="18.3984375" style="3" customWidth="1"/>
    <col min="15882" max="16130" width="9.1328125" style="3"/>
    <col min="16131" max="16131" width="6.59765625" style="3" customWidth="1"/>
    <col min="16132" max="16132" width="68" style="3" customWidth="1"/>
    <col min="16133" max="16133" width="8.59765625" style="3" customWidth="1"/>
    <col min="16134" max="16135" width="9.1328125" style="3"/>
    <col min="16136" max="16136" width="14.265625" style="3" customWidth="1"/>
    <col min="16137" max="16137" width="18.3984375" style="3" customWidth="1"/>
    <col min="16138" max="16384" width="9.1328125" style="3"/>
  </cols>
  <sheetData>
    <row r="1" spans="2:9" ht="14.25" x14ac:dyDescent="0.45">
      <c r="B1" s="174"/>
      <c r="C1" s="88"/>
      <c r="D1" s="37"/>
      <c r="E1" s="40"/>
      <c r="F1" s="40"/>
      <c r="G1" s="23"/>
      <c r="H1" s="23"/>
      <c r="I1" s="23"/>
    </row>
    <row r="2" spans="2:9" ht="14.25" x14ac:dyDescent="0.45">
      <c r="B2" s="175"/>
      <c r="C2" s="37"/>
      <c r="D2" s="30"/>
      <c r="E2" s="29" t="s">
        <v>72</v>
      </c>
      <c r="F2" s="38"/>
      <c r="G2" s="39"/>
      <c r="H2" s="37"/>
      <c r="I2" s="37"/>
    </row>
    <row r="3" spans="2:9" ht="14.25" x14ac:dyDescent="0.45">
      <c r="B3" s="176" t="s">
        <v>183</v>
      </c>
      <c r="C3" s="37"/>
      <c r="D3" s="37"/>
      <c r="E3" s="38"/>
      <c r="F3" s="38"/>
      <c r="G3" s="41"/>
      <c r="H3" s="37"/>
      <c r="I3" s="37"/>
    </row>
    <row r="4" spans="2:9" ht="14.65" thickBot="1" x14ac:dyDescent="0.4">
      <c r="B4" s="89"/>
      <c r="C4" s="37"/>
      <c r="D4" s="37"/>
      <c r="E4" s="38"/>
      <c r="F4" s="38"/>
      <c r="G4" s="78"/>
      <c r="H4" s="37"/>
      <c r="I4" s="37"/>
    </row>
    <row r="5" spans="2:9" ht="14.65" thickBot="1" x14ac:dyDescent="0.4">
      <c r="B5" s="90"/>
      <c r="C5" s="285" t="s">
        <v>75</v>
      </c>
      <c r="D5" s="285"/>
      <c r="E5" s="42" t="s">
        <v>73</v>
      </c>
      <c r="F5" s="43" t="s">
        <v>1</v>
      </c>
      <c r="G5" s="44" t="s">
        <v>0</v>
      </c>
      <c r="H5" s="45" t="s">
        <v>74</v>
      </c>
      <c r="I5" s="46" t="s">
        <v>6</v>
      </c>
    </row>
    <row r="6" spans="2:9" ht="14.25" x14ac:dyDescent="0.45">
      <c r="B6" s="100"/>
      <c r="C6" s="101"/>
      <c r="D6" s="101"/>
      <c r="E6" s="102"/>
      <c r="F6" s="102"/>
      <c r="G6" s="95"/>
      <c r="H6" s="103"/>
      <c r="I6" s="96"/>
    </row>
    <row r="7" spans="2:9" ht="16.5" customHeight="1" x14ac:dyDescent="0.45">
      <c r="B7" s="104"/>
      <c r="C7" s="294" t="s">
        <v>19</v>
      </c>
      <c r="D7" s="294"/>
      <c r="E7" s="56"/>
      <c r="F7" s="56"/>
      <c r="G7" s="97"/>
      <c r="H7" s="97"/>
      <c r="I7" s="53"/>
    </row>
    <row r="8" spans="2:9" ht="14.25" x14ac:dyDescent="0.45">
      <c r="B8" s="104"/>
      <c r="C8" s="60"/>
      <c r="D8" s="60"/>
      <c r="E8" s="56"/>
      <c r="F8" s="56"/>
      <c r="G8" s="97"/>
      <c r="H8" s="97"/>
      <c r="I8" s="53"/>
    </row>
    <row r="9" spans="2:9" ht="14.25" x14ac:dyDescent="0.45">
      <c r="B9" s="104"/>
      <c r="C9" s="105" t="s">
        <v>20</v>
      </c>
      <c r="D9" s="105"/>
      <c r="E9" s="56"/>
      <c r="F9" s="56"/>
      <c r="G9" s="97"/>
      <c r="H9" s="97"/>
      <c r="I9" s="53"/>
    </row>
    <row r="10" spans="2:9" ht="14.25" x14ac:dyDescent="0.45">
      <c r="B10" s="104"/>
      <c r="C10" s="105"/>
      <c r="D10" s="105"/>
      <c r="E10" s="56"/>
      <c r="F10" s="56"/>
      <c r="G10" s="97"/>
      <c r="H10" s="97"/>
      <c r="I10" s="53"/>
    </row>
    <row r="11" spans="2:9" ht="14.25" x14ac:dyDescent="0.45">
      <c r="B11" s="104"/>
      <c r="C11" s="106" t="s">
        <v>21</v>
      </c>
      <c r="D11" s="106"/>
      <c r="E11" s="56"/>
      <c r="F11" s="56"/>
      <c r="G11" s="97"/>
      <c r="H11" s="97"/>
      <c r="I11" s="53"/>
    </row>
    <row r="12" spans="2:9" ht="14.25" x14ac:dyDescent="0.45">
      <c r="B12" s="104"/>
      <c r="C12" s="106" t="s">
        <v>22</v>
      </c>
      <c r="D12" s="106"/>
      <c r="E12" s="56"/>
      <c r="F12" s="56"/>
      <c r="G12" s="97"/>
      <c r="H12" s="97"/>
      <c r="I12" s="53"/>
    </row>
    <row r="13" spans="2:9" ht="14.25" x14ac:dyDescent="0.45">
      <c r="B13" s="104"/>
      <c r="C13" s="106" t="s">
        <v>23</v>
      </c>
      <c r="D13" s="106"/>
      <c r="E13" s="56"/>
      <c r="F13" s="56"/>
      <c r="G13" s="97"/>
      <c r="H13" s="97"/>
      <c r="I13" s="53"/>
    </row>
    <row r="14" spans="2:9" ht="16.5" customHeight="1" x14ac:dyDescent="0.45">
      <c r="B14" s="104"/>
      <c r="C14" s="106" t="s">
        <v>24</v>
      </c>
      <c r="D14" s="106"/>
      <c r="E14" s="56"/>
      <c r="F14" s="56"/>
      <c r="G14" s="97"/>
      <c r="H14" s="97"/>
      <c r="I14" s="53"/>
    </row>
    <row r="15" spans="2:9" ht="14.25" x14ac:dyDescent="0.45">
      <c r="B15" s="104"/>
      <c r="C15" s="106" t="s">
        <v>25</v>
      </c>
      <c r="D15" s="106"/>
      <c r="E15" s="56"/>
      <c r="F15" s="56"/>
      <c r="G15" s="97"/>
      <c r="H15" s="97"/>
      <c r="I15" s="53"/>
    </row>
    <row r="16" spans="2:9" ht="14.25" x14ac:dyDescent="0.45">
      <c r="B16" s="104"/>
      <c r="C16" s="106" t="s">
        <v>26</v>
      </c>
      <c r="D16" s="106"/>
      <c r="E16" s="56"/>
      <c r="F16" s="56"/>
      <c r="G16" s="97"/>
      <c r="H16" s="97"/>
      <c r="I16" s="53"/>
    </row>
    <row r="17" spans="2:9" ht="14.25" x14ac:dyDescent="0.45">
      <c r="B17" s="104"/>
      <c r="C17" s="106" t="s">
        <v>27</v>
      </c>
      <c r="D17" s="106"/>
      <c r="E17" s="56"/>
      <c r="F17" s="56"/>
      <c r="G17" s="97"/>
      <c r="H17" s="97"/>
      <c r="I17" s="53"/>
    </row>
    <row r="18" spans="2:9" ht="14.25" x14ac:dyDescent="0.45">
      <c r="B18" s="104"/>
      <c r="C18" s="106" t="s">
        <v>28</v>
      </c>
      <c r="D18" s="106"/>
      <c r="E18" s="56"/>
      <c r="F18" s="56"/>
      <c r="G18" s="97"/>
      <c r="H18" s="97"/>
      <c r="I18" s="53"/>
    </row>
    <row r="19" spans="2:9" ht="14.25" x14ac:dyDescent="0.45">
      <c r="B19" s="104"/>
      <c r="C19" s="106" t="s">
        <v>29</v>
      </c>
      <c r="D19" s="106"/>
      <c r="E19" s="56"/>
      <c r="F19" s="56"/>
      <c r="G19" s="97"/>
      <c r="H19" s="97"/>
      <c r="I19" s="53"/>
    </row>
    <row r="20" spans="2:9" ht="14.25" x14ac:dyDescent="0.45">
      <c r="B20" s="104"/>
      <c r="C20" s="107" t="s">
        <v>30</v>
      </c>
      <c r="D20" s="107"/>
      <c r="E20" s="56"/>
      <c r="F20" s="56"/>
      <c r="G20" s="97"/>
      <c r="H20" s="97"/>
      <c r="I20" s="53"/>
    </row>
    <row r="21" spans="2:9" ht="14.25" x14ac:dyDescent="0.45">
      <c r="B21" s="104"/>
      <c r="C21" s="107" t="s">
        <v>31</v>
      </c>
      <c r="D21" s="107"/>
      <c r="E21" s="56"/>
      <c r="F21" s="56"/>
      <c r="G21" s="97"/>
      <c r="H21" s="97"/>
      <c r="I21" s="53"/>
    </row>
    <row r="22" spans="2:9" ht="14.25" x14ac:dyDescent="0.45">
      <c r="B22" s="104"/>
      <c r="C22" s="73"/>
      <c r="D22" s="73"/>
      <c r="E22" s="56"/>
      <c r="F22" s="56"/>
      <c r="G22" s="97"/>
      <c r="H22" s="97"/>
      <c r="I22" s="53"/>
    </row>
    <row r="23" spans="2:9" ht="14.25" x14ac:dyDescent="0.45">
      <c r="B23" s="104"/>
      <c r="C23" s="69" t="s">
        <v>32</v>
      </c>
      <c r="D23" s="69"/>
      <c r="E23" s="56"/>
      <c r="F23" s="56"/>
      <c r="G23" s="97"/>
      <c r="H23" s="97"/>
      <c r="I23" s="53"/>
    </row>
    <row r="24" spans="2:9" ht="14.25" x14ac:dyDescent="0.45">
      <c r="B24" s="104"/>
      <c r="C24" s="73"/>
      <c r="D24" s="73"/>
      <c r="E24" s="56"/>
      <c r="F24" s="56"/>
      <c r="G24" s="97"/>
      <c r="H24" s="97"/>
      <c r="I24" s="53"/>
    </row>
    <row r="25" spans="2:9" ht="14.25" x14ac:dyDescent="0.45">
      <c r="B25" s="104">
        <v>1</v>
      </c>
      <c r="C25" s="280" t="s">
        <v>126</v>
      </c>
      <c r="D25" s="280"/>
      <c r="E25" s="56">
        <v>1</v>
      </c>
      <c r="F25" s="57" t="s">
        <v>33</v>
      </c>
      <c r="G25" s="108">
        <v>1000</v>
      </c>
      <c r="H25" s="109">
        <f>E25*G25</f>
        <v>1000</v>
      </c>
      <c r="I25" s="53"/>
    </row>
    <row r="26" spans="2:9" ht="14.25" x14ac:dyDescent="0.45">
      <c r="B26" s="104"/>
      <c r="C26" s="73"/>
      <c r="D26" s="73"/>
      <c r="E26" s="56"/>
      <c r="F26" s="57"/>
      <c r="G26" s="108"/>
      <c r="H26" s="109">
        <f t="shared" ref="H26:H82" si="0">E26*G26</f>
        <v>0</v>
      </c>
      <c r="I26" s="53"/>
    </row>
    <row r="27" spans="2:9" ht="14.25" x14ac:dyDescent="0.45">
      <c r="B27" s="104">
        <v>2</v>
      </c>
      <c r="C27" s="110" t="s">
        <v>34</v>
      </c>
      <c r="D27" s="110"/>
      <c r="E27" s="56"/>
      <c r="F27" s="57" t="s">
        <v>35</v>
      </c>
      <c r="G27" s="111"/>
      <c r="H27" s="109">
        <f t="shared" si="0"/>
        <v>0</v>
      </c>
      <c r="I27" s="53"/>
    </row>
    <row r="28" spans="2:9" ht="14.25" x14ac:dyDescent="0.45">
      <c r="B28" s="104"/>
      <c r="C28" s="73"/>
      <c r="D28" s="73"/>
      <c r="E28" s="56"/>
      <c r="F28" s="57"/>
      <c r="G28" s="108"/>
      <c r="H28" s="109">
        <f t="shared" si="0"/>
        <v>0</v>
      </c>
      <c r="I28" s="53"/>
    </row>
    <row r="29" spans="2:9" ht="14.25" x14ac:dyDescent="0.45">
      <c r="B29" s="104">
        <v>3</v>
      </c>
      <c r="C29" s="73" t="s">
        <v>428</v>
      </c>
      <c r="D29" s="73"/>
      <c r="E29" s="56">
        <v>1</v>
      </c>
      <c r="F29" s="57" t="s">
        <v>33</v>
      </c>
      <c r="G29" s="108">
        <v>1500</v>
      </c>
      <c r="H29" s="109">
        <f t="shared" si="0"/>
        <v>1500</v>
      </c>
      <c r="I29" s="53"/>
    </row>
    <row r="30" spans="2:9" ht="14.25" x14ac:dyDescent="0.45">
      <c r="B30" s="104"/>
      <c r="C30" s="73"/>
      <c r="D30" s="73"/>
      <c r="E30" s="56"/>
      <c r="F30" s="57"/>
      <c r="G30" s="108"/>
      <c r="H30" s="109">
        <f t="shared" si="0"/>
        <v>0</v>
      </c>
      <c r="I30" s="53"/>
    </row>
    <row r="31" spans="2:9" ht="14.25" x14ac:dyDescent="0.45">
      <c r="B31" s="104">
        <v>4</v>
      </c>
      <c r="C31" s="110" t="s">
        <v>34</v>
      </c>
      <c r="D31" s="110"/>
      <c r="E31" s="56"/>
      <c r="F31" s="57" t="s">
        <v>35</v>
      </c>
      <c r="G31" s="108"/>
      <c r="H31" s="109">
        <f t="shared" si="0"/>
        <v>0</v>
      </c>
      <c r="I31" s="53"/>
    </row>
    <row r="32" spans="2:9" ht="14.25" x14ac:dyDescent="0.45">
      <c r="B32" s="104"/>
      <c r="C32" s="73"/>
      <c r="D32" s="73"/>
      <c r="E32" s="56"/>
      <c r="F32" s="57"/>
      <c r="G32" s="108"/>
      <c r="H32" s="109">
        <f t="shared" si="0"/>
        <v>0</v>
      </c>
      <c r="I32" s="53"/>
    </row>
    <row r="33" spans="2:9" ht="14.25" x14ac:dyDescent="0.45">
      <c r="B33" s="104">
        <v>5</v>
      </c>
      <c r="C33" s="73" t="s">
        <v>429</v>
      </c>
      <c r="D33" s="73"/>
      <c r="E33" s="56">
        <v>1</v>
      </c>
      <c r="F33" s="57" t="s">
        <v>33</v>
      </c>
      <c r="G33" s="108">
        <v>1000</v>
      </c>
      <c r="H33" s="109">
        <f t="shared" ref="H33:H35" si="1">E33*G33</f>
        <v>1000</v>
      </c>
      <c r="I33" s="53"/>
    </row>
    <row r="34" spans="2:9" ht="14.25" x14ac:dyDescent="0.45">
      <c r="B34" s="104"/>
      <c r="C34" s="73"/>
      <c r="D34" s="73"/>
      <c r="E34" s="56"/>
      <c r="F34" s="57"/>
      <c r="G34" s="108"/>
      <c r="H34" s="109">
        <f t="shared" si="1"/>
        <v>0</v>
      </c>
      <c r="I34" s="53"/>
    </row>
    <row r="35" spans="2:9" ht="14.25" x14ac:dyDescent="0.45">
      <c r="B35" s="104">
        <v>6</v>
      </c>
      <c r="C35" s="110" t="s">
        <v>34</v>
      </c>
      <c r="D35" s="110"/>
      <c r="E35" s="56"/>
      <c r="F35" s="57" t="s">
        <v>35</v>
      </c>
      <c r="G35" s="111"/>
      <c r="H35" s="109">
        <f t="shared" si="1"/>
        <v>0</v>
      </c>
      <c r="I35" s="53"/>
    </row>
    <row r="36" spans="2:9" ht="14.25" x14ac:dyDescent="0.45">
      <c r="B36" s="104"/>
      <c r="C36" s="110"/>
      <c r="D36" s="110"/>
      <c r="E36" s="56"/>
      <c r="F36" s="57"/>
      <c r="G36" s="111"/>
      <c r="H36" s="109"/>
      <c r="I36" s="53"/>
    </row>
    <row r="37" spans="2:9" ht="14.25" x14ac:dyDescent="0.45">
      <c r="B37" s="104">
        <v>7</v>
      </c>
      <c r="C37" s="73" t="s">
        <v>430</v>
      </c>
      <c r="D37" s="73"/>
      <c r="E37" s="56">
        <v>1</v>
      </c>
      <c r="F37" s="57" t="s">
        <v>33</v>
      </c>
      <c r="G37" s="108">
        <v>3000</v>
      </c>
      <c r="H37" s="109">
        <f t="shared" ref="H37:H39" si="2">E37*G37</f>
        <v>3000</v>
      </c>
      <c r="I37" s="53"/>
    </row>
    <row r="38" spans="2:9" ht="14.25" x14ac:dyDescent="0.45">
      <c r="B38" s="104"/>
      <c r="C38" s="73"/>
      <c r="D38" s="73"/>
      <c r="E38" s="56"/>
      <c r="F38" s="57"/>
      <c r="G38" s="108"/>
      <c r="H38" s="109">
        <f t="shared" si="2"/>
        <v>0</v>
      </c>
      <c r="I38" s="53"/>
    </row>
    <row r="39" spans="2:9" ht="14.25" x14ac:dyDescent="0.45">
      <c r="B39" s="104">
        <v>8</v>
      </c>
      <c r="C39" s="110" t="s">
        <v>34</v>
      </c>
      <c r="D39" s="110"/>
      <c r="E39" s="56"/>
      <c r="F39" s="57" t="s">
        <v>35</v>
      </c>
      <c r="G39" s="111"/>
      <c r="H39" s="109">
        <f t="shared" si="2"/>
        <v>0</v>
      </c>
      <c r="I39" s="53"/>
    </row>
    <row r="40" spans="2:9" ht="14.25" x14ac:dyDescent="0.45">
      <c r="B40" s="104"/>
      <c r="C40" s="110"/>
      <c r="D40" s="110"/>
      <c r="E40" s="56"/>
      <c r="F40" s="57"/>
      <c r="G40" s="112"/>
      <c r="H40" s="109"/>
      <c r="I40" s="53"/>
    </row>
    <row r="41" spans="2:9" ht="14.25" x14ac:dyDescent="0.45">
      <c r="B41" s="104"/>
      <c r="C41" s="69" t="s">
        <v>36</v>
      </c>
      <c r="D41" s="69"/>
      <c r="E41" s="56"/>
      <c r="F41" s="57"/>
      <c r="G41" s="108"/>
      <c r="H41" s="109">
        <f t="shared" si="0"/>
        <v>0</v>
      </c>
      <c r="I41" s="53"/>
    </row>
    <row r="42" spans="2:9" ht="14.25" x14ac:dyDescent="0.45">
      <c r="B42" s="104"/>
      <c r="C42" s="73"/>
      <c r="D42" s="73"/>
      <c r="E42" s="56"/>
      <c r="F42" s="57"/>
      <c r="G42" s="112"/>
      <c r="H42" s="109">
        <f t="shared" si="0"/>
        <v>0</v>
      </c>
      <c r="I42" s="53"/>
    </row>
    <row r="43" spans="2:9" ht="14.25" x14ac:dyDescent="0.45">
      <c r="B43" s="104">
        <v>9</v>
      </c>
      <c r="C43" s="73" t="s">
        <v>37</v>
      </c>
      <c r="D43" s="73"/>
      <c r="E43" s="56">
        <v>1</v>
      </c>
      <c r="F43" s="57" t="s">
        <v>33</v>
      </c>
      <c r="G43" s="112">
        <v>20000</v>
      </c>
      <c r="H43" s="109">
        <f t="shared" si="0"/>
        <v>20000</v>
      </c>
      <c r="I43" s="53"/>
    </row>
    <row r="44" spans="2:9" ht="14.25" x14ac:dyDescent="0.45">
      <c r="B44" s="104"/>
      <c r="C44" s="73"/>
      <c r="D44" s="73"/>
      <c r="E44" s="56"/>
      <c r="F44" s="57"/>
      <c r="G44" s="112"/>
      <c r="H44" s="109">
        <f t="shared" si="0"/>
        <v>0</v>
      </c>
      <c r="I44" s="53"/>
    </row>
    <row r="45" spans="2:9" ht="14.25" x14ac:dyDescent="0.45">
      <c r="B45" s="104"/>
      <c r="C45" s="73"/>
      <c r="D45" s="73"/>
      <c r="E45" s="56"/>
      <c r="F45" s="57"/>
      <c r="G45" s="112"/>
      <c r="H45" s="109">
        <f t="shared" si="0"/>
        <v>0</v>
      </c>
      <c r="I45" s="53"/>
    </row>
    <row r="46" spans="2:9" ht="14.25" x14ac:dyDescent="0.45">
      <c r="B46" s="104"/>
      <c r="C46" s="113" t="s">
        <v>38</v>
      </c>
      <c r="D46" s="113"/>
      <c r="E46" s="114"/>
      <c r="F46" s="57"/>
      <c r="G46" s="112"/>
      <c r="H46" s="109">
        <f t="shared" si="0"/>
        <v>0</v>
      </c>
      <c r="I46" s="53"/>
    </row>
    <row r="47" spans="2:9" ht="14.25" x14ac:dyDescent="0.45">
      <c r="B47" s="104"/>
      <c r="C47" s="73"/>
      <c r="D47" s="73"/>
      <c r="E47" s="114"/>
      <c r="F47" s="115"/>
      <c r="G47" s="112"/>
      <c r="H47" s="109">
        <f t="shared" si="0"/>
        <v>0</v>
      </c>
      <c r="I47" s="53"/>
    </row>
    <row r="48" spans="2:9" ht="14.25" x14ac:dyDescent="0.45">
      <c r="B48" s="104"/>
      <c r="C48" s="116" t="s">
        <v>20</v>
      </c>
      <c r="D48" s="116"/>
      <c r="E48" s="114"/>
      <c r="F48" s="115"/>
      <c r="G48" s="112"/>
      <c r="H48" s="109">
        <f t="shared" si="0"/>
        <v>0</v>
      </c>
      <c r="I48" s="53"/>
    </row>
    <row r="49" spans="2:9" ht="14.25" x14ac:dyDescent="0.45">
      <c r="B49" s="104"/>
      <c r="C49" s="73"/>
      <c r="D49" s="73"/>
      <c r="E49" s="114"/>
      <c r="F49" s="115"/>
      <c r="G49" s="112"/>
      <c r="H49" s="109">
        <f t="shared" si="0"/>
        <v>0</v>
      </c>
      <c r="I49" s="53"/>
    </row>
    <row r="50" spans="2:9" ht="14.25" x14ac:dyDescent="0.45">
      <c r="B50" s="104"/>
      <c r="C50" s="117" t="s">
        <v>39</v>
      </c>
      <c r="D50" s="117"/>
      <c r="E50" s="114"/>
      <c r="F50" s="115"/>
      <c r="G50" s="112"/>
      <c r="H50" s="109">
        <f t="shared" si="0"/>
        <v>0</v>
      </c>
      <c r="I50" s="53"/>
    </row>
    <row r="51" spans="2:9" ht="14.25" x14ac:dyDescent="0.45">
      <c r="B51" s="104"/>
      <c r="C51" s="117" t="s">
        <v>40</v>
      </c>
      <c r="D51" s="117"/>
      <c r="E51" s="114"/>
      <c r="F51" s="115"/>
      <c r="G51" s="112"/>
      <c r="H51" s="109">
        <f t="shared" si="0"/>
        <v>0</v>
      </c>
      <c r="I51" s="53"/>
    </row>
    <row r="52" spans="2:9" ht="14.25" x14ac:dyDescent="0.45">
      <c r="B52" s="104"/>
      <c r="C52" s="117" t="s">
        <v>41</v>
      </c>
      <c r="D52" s="117"/>
      <c r="E52" s="114"/>
      <c r="F52" s="115"/>
      <c r="G52" s="112"/>
      <c r="H52" s="109">
        <f t="shared" si="0"/>
        <v>0</v>
      </c>
      <c r="I52" s="53"/>
    </row>
    <row r="53" spans="2:9" ht="14.25" x14ac:dyDescent="0.45">
      <c r="B53" s="104"/>
      <c r="C53" s="117" t="s">
        <v>42</v>
      </c>
      <c r="D53" s="117"/>
      <c r="E53" s="114"/>
      <c r="F53" s="118"/>
      <c r="G53" s="112"/>
      <c r="H53" s="109">
        <f t="shared" si="0"/>
        <v>0</v>
      </c>
      <c r="I53" s="53"/>
    </row>
    <row r="54" spans="2:9" ht="14.25" x14ac:dyDescent="0.45">
      <c r="B54" s="104"/>
      <c r="C54" s="73"/>
      <c r="D54" s="73"/>
      <c r="E54" s="114"/>
      <c r="F54" s="115"/>
      <c r="G54" s="112"/>
      <c r="H54" s="109">
        <f t="shared" si="0"/>
        <v>0</v>
      </c>
      <c r="I54" s="53"/>
    </row>
    <row r="55" spans="2:9" ht="14.25" x14ac:dyDescent="0.45">
      <c r="B55" s="104"/>
      <c r="C55" s="113" t="s">
        <v>43</v>
      </c>
      <c r="D55" s="113"/>
      <c r="E55" s="114"/>
      <c r="F55" s="115"/>
      <c r="G55" s="112"/>
      <c r="H55" s="109">
        <f t="shared" si="0"/>
        <v>0</v>
      </c>
      <c r="I55" s="53"/>
    </row>
    <row r="56" spans="2:9" ht="14.25" x14ac:dyDescent="0.45">
      <c r="B56" s="104"/>
      <c r="C56" s="73"/>
      <c r="D56" s="73"/>
      <c r="E56" s="114"/>
      <c r="F56" s="115"/>
      <c r="G56" s="112"/>
      <c r="H56" s="109">
        <f t="shared" si="0"/>
        <v>0</v>
      </c>
      <c r="I56" s="53"/>
    </row>
    <row r="57" spans="2:9" ht="14.25" x14ac:dyDescent="0.45">
      <c r="B57" s="104"/>
      <c r="C57" s="116" t="s">
        <v>44</v>
      </c>
      <c r="D57" s="116"/>
      <c r="E57" s="114"/>
      <c r="F57" s="115"/>
      <c r="G57" s="112"/>
      <c r="H57" s="109">
        <f t="shared" si="0"/>
        <v>0</v>
      </c>
      <c r="I57" s="53"/>
    </row>
    <row r="58" spans="2:9" ht="14.25" x14ac:dyDescent="0.45">
      <c r="B58" s="104"/>
      <c r="C58" s="116" t="s">
        <v>45</v>
      </c>
      <c r="D58" s="116"/>
      <c r="E58" s="114"/>
      <c r="F58" s="115"/>
      <c r="G58" s="112"/>
      <c r="H58" s="109">
        <f t="shared" si="0"/>
        <v>0</v>
      </c>
      <c r="I58" s="53"/>
    </row>
    <row r="59" spans="2:9" ht="14.25" x14ac:dyDescent="0.45">
      <c r="B59" s="104"/>
      <c r="C59" s="116" t="s">
        <v>46</v>
      </c>
      <c r="D59" s="116"/>
      <c r="E59" s="114"/>
      <c r="F59" s="115"/>
      <c r="G59" s="112"/>
      <c r="H59" s="109">
        <f t="shared" si="0"/>
        <v>0</v>
      </c>
      <c r="I59" s="53"/>
    </row>
    <row r="60" spans="2:9" ht="14.25" x14ac:dyDescent="0.45">
      <c r="B60" s="104"/>
      <c r="C60" s="116" t="s">
        <v>47</v>
      </c>
      <c r="D60" s="116"/>
      <c r="E60" s="114"/>
      <c r="F60" s="115"/>
      <c r="G60" s="112"/>
      <c r="H60" s="109">
        <f t="shared" si="0"/>
        <v>0</v>
      </c>
      <c r="I60" s="53"/>
    </row>
    <row r="61" spans="2:9" ht="14.25" x14ac:dyDescent="0.45">
      <c r="B61" s="104"/>
      <c r="C61" s="116" t="s">
        <v>48</v>
      </c>
      <c r="D61" s="116"/>
      <c r="E61" s="114"/>
      <c r="F61" s="115"/>
      <c r="G61" s="112"/>
      <c r="H61" s="109">
        <f t="shared" si="0"/>
        <v>0</v>
      </c>
      <c r="I61" s="53"/>
    </row>
    <row r="62" spans="2:9" ht="14.25" x14ac:dyDescent="0.45">
      <c r="B62" s="104"/>
      <c r="C62" s="73"/>
      <c r="D62" s="73"/>
      <c r="E62" s="114"/>
      <c r="F62" s="115"/>
      <c r="G62" s="112"/>
      <c r="H62" s="109">
        <f t="shared" si="0"/>
        <v>0</v>
      </c>
      <c r="I62" s="53"/>
    </row>
    <row r="63" spans="2:9" ht="14.25" x14ac:dyDescent="0.45">
      <c r="B63" s="104">
        <v>10</v>
      </c>
      <c r="C63" s="117" t="s">
        <v>49</v>
      </c>
      <c r="D63" s="117"/>
      <c r="E63" s="114">
        <v>15</v>
      </c>
      <c r="F63" s="118" t="s">
        <v>50</v>
      </c>
      <c r="G63" s="112"/>
      <c r="H63" s="109">
        <f t="shared" si="0"/>
        <v>0</v>
      </c>
      <c r="I63" s="53"/>
    </row>
    <row r="64" spans="2:9" ht="14.25" x14ac:dyDescent="0.45">
      <c r="B64" s="104"/>
      <c r="C64" s="73"/>
      <c r="D64" s="73"/>
      <c r="E64" s="114"/>
      <c r="F64" s="115"/>
      <c r="G64" s="112"/>
      <c r="H64" s="109">
        <f t="shared" si="0"/>
        <v>0</v>
      </c>
      <c r="I64" s="53"/>
    </row>
    <row r="65" spans="2:9" ht="14.25" x14ac:dyDescent="0.45">
      <c r="B65" s="104">
        <v>11</v>
      </c>
      <c r="C65" s="117" t="s">
        <v>79</v>
      </c>
      <c r="D65" s="117"/>
      <c r="E65" s="114">
        <v>15</v>
      </c>
      <c r="F65" s="118" t="s">
        <v>50</v>
      </c>
      <c r="G65" s="112"/>
      <c r="H65" s="109">
        <f t="shared" si="0"/>
        <v>0</v>
      </c>
      <c r="I65" s="53"/>
    </row>
    <row r="66" spans="2:9" ht="14.25" x14ac:dyDescent="0.45">
      <c r="B66" s="104"/>
      <c r="C66" s="73"/>
      <c r="D66" s="73"/>
      <c r="E66" s="114"/>
      <c r="F66" s="115"/>
      <c r="G66" s="112"/>
      <c r="H66" s="109">
        <f t="shared" si="0"/>
        <v>0</v>
      </c>
      <c r="I66" s="53"/>
    </row>
    <row r="67" spans="2:9" ht="14.25" x14ac:dyDescent="0.45">
      <c r="B67" s="104">
        <v>12</v>
      </c>
      <c r="C67" s="117" t="s">
        <v>52</v>
      </c>
      <c r="D67" s="117"/>
      <c r="E67" s="114">
        <v>15</v>
      </c>
      <c r="F67" s="118" t="s">
        <v>50</v>
      </c>
      <c r="G67" s="112"/>
      <c r="H67" s="109">
        <f t="shared" si="0"/>
        <v>0</v>
      </c>
      <c r="I67" s="53"/>
    </row>
    <row r="68" spans="2:9" ht="14.25" x14ac:dyDescent="0.45">
      <c r="B68" s="104"/>
      <c r="C68" s="73"/>
      <c r="D68" s="73"/>
      <c r="E68" s="114"/>
      <c r="F68" s="115"/>
      <c r="G68" s="112"/>
      <c r="H68" s="109">
        <f t="shared" si="0"/>
        <v>0</v>
      </c>
      <c r="I68" s="53"/>
    </row>
    <row r="69" spans="2:9" ht="14.25" x14ac:dyDescent="0.45">
      <c r="B69" s="104">
        <v>13</v>
      </c>
      <c r="C69" s="117" t="s">
        <v>53</v>
      </c>
      <c r="D69" s="117"/>
      <c r="E69" s="114">
        <v>15</v>
      </c>
      <c r="F69" s="118" t="s">
        <v>50</v>
      </c>
      <c r="G69" s="112"/>
      <c r="H69" s="109">
        <f t="shared" si="0"/>
        <v>0</v>
      </c>
      <c r="I69" s="53"/>
    </row>
    <row r="70" spans="2:9" ht="14.25" x14ac:dyDescent="0.45">
      <c r="B70" s="104"/>
      <c r="C70" s="73"/>
      <c r="D70" s="73"/>
      <c r="E70" s="114"/>
      <c r="F70" s="115"/>
      <c r="G70" s="112"/>
      <c r="H70" s="109">
        <f t="shared" si="0"/>
        <v>0</v>
      </c>
      <c r="I70" s="53"/>
    </row>
    <row r="71" spans="2:9" ht="14.25" x14ac:dyDescent="0.45">
      <c r="B71" s="104">
        <v>14</v>
      </c>
      <c r="C71" s="117" t="s">
        <v>80</v>
      </c>
      <c r="D71" s="117"/>
      <c r="E71" s="114">
        <v>15</v>
      </c>
      <c r="F71" s="118" t="s">
        <v>50</v>
      </c>
      <c r="G71" s="112"/>
      <c r="H71" s="109">
        <f t="shared" si="0"/>
        <v>0</v>
      </c>
      <c r="I71" s="53"/>
    </row>
    <row r="72" spans="2:9" ht="14.25" x14ac:dyDescent="0.45">
      <c r="B72" s="104"/>
      <c r="C72" s="73"/>
      <c r="D72" s="73"/>
      <c r="E72" s="114"/>
      <c r="F72" s="115"/>
      <c r="G72" s="112"/>
      <c r="H72" s="109">
        <f t="shared" si="0"/>
        <v>0</v>
      </c>
      <c r="I72" s="53"/>
    </row>
    <row r="73" spans="2:9" ht="14.25" x14ac:dyDescent="0.45">
      <c r="B73" s="104">
        <v>15</v>
      </c>
      <c r="C73" s="117" t="s">
        <v>51</v>
      </c>
      <c r="D73" s="117"/>
      <c r="E73" s="114">
        <v>15</v>
      </c>
      <c r="F73" s="118" t="s">
        <v>50</v>
      </c>
      <c r="G73" s="112"/>
      <c r="H73" s="109">
        <f t="shared" si="0"/>
        <v>0</v>
      </c>
      <c r="I73" s="53"/>
    </row>
    <row r="74" spans="2:9" ht="14.25" x14ac:dyDescent="0.45">
      <c r="B74" s="104"/>
      <c r="C74" s="73"/>
      <c r="D74" s="73"/>
      <c r="E74" s="114"/>
      <c r="F74" s="115"/>
      <c r="G74" s="112"/>
      <c r="H74" s="109">
        <f t="shared" si="0"/>
        <v>0</v>
      </c>
      <c r="I74" s="53"/>
    </row>
    <row r="75" spans="2:9" ht="14.25" x14ac:dyDescent="0.45">
      <c r="B75" s="104"/>
      <c r="C75" s="73"/>
      <c r="D75" s="73"/>
      <c r="E75" s="114"/>
      <c r="F75" s="115"/>
      <c r="G75" s="112"/>
      <c r="H75" s="109">
        <f t="shared" si="0"/>
        <v>0</v>
      </c>
      <c r="I75" s="53"/>
    </row>
    <row r="76" spans="2:9" ht="14.25" x14ac:dyDescent="0.45">
      <c r="B76" s="104"/>
      <c r="C76" s="113" t="s">
        <v>54</v>
      </c>
      <c r="D76" s="113"/>
      <c r="E76" s="114"/>
      <c r="F76" s="115"/>
      <c r="G76" s="112"/>
      <c r="H76" s="109">
        <f t="shared" si="0"/>
        <v>0</v>
      </c>
      <c r="I76" s="53"/>
    </row>
    <row r="77" spans="2:9" ht="14.25" x14ac:dyDescent="0.45">
      <c r="B77" s="104"/>
      <c r="C77" s="73"/>
      <c r="D77" s="73"/>
      <c r="E77" s="114"/>
      <c r="F77" s="115"/>
      <c r="G77" s="112"/>
      <c r="H77" s="109">
        <f t="shared" si="0"/>
        <v>0</v>
      </c>
      <c r="I77" s="53"/>
    </row>
    <row r="78" spans="2:9" ht="14.25" x14ac:dyDescent="0.45">
      <c r="B78" s="104"/>
      <c r="C78" s="116" t="s">
        <v>55</v>
      </c>
      <c r="D78" s="116"/>
      <c r="E78" s="114"/>
      <c r="F78" s="115"/>
      <c r="G78" s="112"/>
      <c r="H78" s="109">
        <f t="shared" si="0"/>
        <v>0</v>
      </c>
      <c r="I78" s="53"/>
    </row>
    <row r="79" spans="2:9" ht="14.25" x14ac:dyDescent="0.45">
      <c r="B79" s="104"/>
      <c r="C79" s="73"/>
      <c r="D79" s="73"/>
      <c r="E79" s="114"/>
      <c r="F79" s="115"/>
      <c r="G79" s="112"/>
      <c r="H79" s="109">
        <f t="shared" si="0"/>
        <v>0</v>
      </c>
      <c r="I79" s="53"/>
    </row>
    <row r="80" spans="2:9" ht="14.25" x14ac:dyDescent="0.45">
      <c r="B80" s="104">
        <v>16</v>
      </c>
      <c r="C80" s="117" t="s">
        <v>76</v>
      </c>
      <c r="D80" s="117"/>
      <c r="E80" s="114"/>
      <c r="F80" s="115"/>
      <c r="G80" s="112"/>
      <c r="H80" s="109">
        <f t="shared" si="0"/>
        <v>0</v>
      </c>
      <c r="I80" s="53"/>
    </row>
    <row r="81" spans="2:9" ht="14.25" x14ac:dyDescent="0.45">
      <c r="B81" s="104"/>
      <c r="C81" s="117" t="s">
        <v>56</v>
      </c>
      <c r="D81" s="117"/>
      <c r="E81" s="114"/>
      <c r="F81" s="115"/>
      <c r="G81" s="112"/>
      <c r="H81" s="109">
        <f t="shared" si="0"/>
        <v>0</v>
      </c>
      <c r="I81" s="53"/>
    </row>
    <row r="82" spans="2:9" ht="14.25" x14ac:dyDescent="0.45">
      <c r="B82" s="104"/>
      <c r="C82" s="117" t="s">
        <v>57</v>
      </c>
      <c r="D82" s="117"/>
      <c r="E82" s="114"/>
      <c r="F82" s="115"/>
      <c r="G82" s="112"/>
      <c r="H82" s="109">
        <f t="shared" si="0"/>
        <v>0</v>
      </c>
      <c r="I82" s="53"/>
    </row>
    <row r="83" spans="2:9" ht="14.25" x14ac:dyDescent="0.45">
      <c r="B83" s="104"/>
      <c r="C83" s="117" t="s">
        <v>58</v>
      </c>
      <c r="D83" s="117"/>
      <c r="E83" s="114">
        <v>1</v>
      </c>
      <c r="F83" s="118" t="s">
        <v>59</v>
      </c>
      <c r="G83" s="112">
        <v>500</v>
      </c>
      <c r="H83" s="109">
        <f t="shared" ref="H83:H105" si="3">E83*G83</f>
        <v>500</v>
      </c>
      <c r="I83" s="53"/>
    </row>
    <row r="84" spans="2:9" ht="14.25" x14ac:dyDescent="0.45">
      <c r="B84" s="104"/>
      <c r="C84" s="73"/>
      <c r="D84" s="73"/>
      <c r="E84" s="114"/>
      <c r="F84" s="115"/>
      <c r="G84" s="112"/>
      <c r="H84" s="109">
        <f t="shared" si="3"/>
        <v>0</v>
      </c>
      <c r="I84" s="53"/>
    </row>
    <row r="85" spans="2:9" ht="14.25" x14ac:dyDescent="0.45">
      <c r="B85" s="104">
        <v>17</v>
      </c>
      <c r="C85" s="119" t="s">
        <v>60</v>
      </c>
      <c r="D85" s="119"/>
      <c r="E85" s="114"/>
      <c r="F85" s="115"/>
      <c r="G85" s="112"/>
      <c r="H85" s="109">
        <f t="shared" si="3"/>
        <v>0</v>
      </c>
      <c r="I85" s="53"/>
    </row>
    <row r="86" spans="2:9" ht="14.25" x14ac:dyDescent="0.45">
      <c r="B86" s="104"/>
      <c r="C86" s="119" t="s">
        <v>61</v>
      </c>
      <c r="D86" s="119"/>
      <c r="E86" s="114"/>
      <c r="F86" s="115"/>
      <c r="G86" s="112"/>
      <c r="H86" s="109">
        <f t="shared" si="3"/>
        <v>0</v>
      </c>
      <c r="I86" s="53"/>
    </row>
    <row r="87" spans="2:9" ht="14.25" x14ac:dyDescent="0.45">
      <c r="B87" s="104"/>
      <c r="C87" s="119" t="s">
        <v>62</v>
      </c>
      <c r="D87" s="119"/>
      <c r="E87" s="114"/>
      <c r="F87" s="115"/>
      <c r="G87" s="112"/>
      <c r="H87" s="109">
        <f t="shared" si="3"/>
        <v>0</v>
      </c>
      <c r="I87" s="53"/>
    </row>
    <row r="88" spans="2:9" ht="14.25" x14ac:dyDescent="0.45">
      <c r="B88" s="104"/>
      <c r="C88" s="119" t="s">
        <v>63</v>
      </c>
      <c r="D88" s="119"/>
      <c r="E88" s="114"/>
      <c r="F88" s="118" t="s">
        <v>35</v>
      </c>
      <c r="G88" s="120">
        <v>0</v>
      </c>
      <c r="H88" s="109">
        <f t="shared" si="3"/>
        <v>0</v>
      </c>
      <c r="I88" s="53"/>
    </row>
    <row r="89" spans="2:9" ht="14.25" x14ac:dyDescent="0.45">
      <c r="B89" s="104"/>
      <c r="C89" s="73"/>
      <c r="D89" s="73"/>
      <c r="E89" s="56"/>
      <c r="F89" s="57"/>
      <c r="G89" s="112"/>
      <c r="H89" s="109">
        <f t="shared" si="3"/>
        <v>0</v>
      </c>
      <c r="I89" s="53"/>
    </row>
    <row r="90" spans="2:9" ht="14.25" x14ac:dyDescent="0.45">
      <c r="B90" s="104"/>
      <c r="C90" s="113" t="s">
        <v>64</v>
      </c>
      <c r="D90" s="113"/>
      <c r="E90" s="114"/>
      <c r="F90" s="115"/>
      <c r="G90" s="112"/>
      <c r="H90" s="109">
        <f t="shared" si="3"/>
        <v>0</v>
      </c>
      <c r="I90" s="53"/>
    </row>
    <row r="91" spans="2:9" ht="14.25" x14ac:dyDescent="0.45">
      <c r="B91" s="104"/>
      <c r="C91" s="73"/>
      <c r="D91" s="73"/>
      <c r="E91" s="114"/>
      <c r="F91" s="115"/>
      <c r="G91" s="112"/>
      <c r="H91" s="109">
        <f t="shared" si="3"/>
        <v>0</v>
      </c>
      <c r="I91" s="53"/>
    </row>
    <row r="92" spans="2:9" ht="14.25" x14ac:dyDescent="0.45">
      <c r="B92" s="104"/>
      <c r="C92" s="116" t="s">
        <v>55</v>
      </c>
      <c r="D92" s="116"/>
      <c r="E92" s="114"/>
      <c r="F92" s="115"/>
      <c r="G92" s="112"/>
      <c r="H92" s="109">
        <f t="shared" si="3"/>
        <v>0</v>
      </c>
      <c r="I92" s="53"/>
    </row>
    <row r="93" spans="2:9" ht="14.25" x14ac:dyDescent="0.45">
      <c r="B93" s="104"/>
      <c r="C93" s="73"/>
      <c r="D93" s="73"/>
      <c r="E93" s="114"/>
      <c r="F93" s="115"/>
      <c r="G93" s="112"/>
      <c r="H93" s="109">
        <f t="shared" si="3"/>
        <v>0</v>
      </c>
      <c r="I93" s="53"/>
    </row>
    <row r="94" spans="2:9" ht="14.25" x14ac:dyDescent="0.45">
      <c r="B94" s="104">
        <v>18</v>
      </c>
      <c r="C94" s="117" t="s">
        <v>76</v>
      </c>
      <c r="D94" s="117"/>
      <c r="E94" s="114"/>
      <c r="F94" s="115"/>
      <c r="G94" s="112"/>
      <c r="H94" s="109">
        <f t="shared" si="3"/>
        <v>0</v>
      </c>
      <c r="I94" s="53"/>
    </row>
    <row r="95" spans="2:9" ht="14.25" x14ac:dyDescent="0.45">
      <c r="B95" s="104"/>
      <c r="C95" s="117" t="s">
        <v>65</v>
      </c>
      <c r="D95" s="117"/>
      <c r="E95" s="114"/>
      <c r="F95" s="115"/>
      <c r="G95" s="112"/>
      <c r="H95" s="109">
        <f t="shared" si="3"/>
        <v>0</v>
      </c>
      <c r="I95" s="53"/>
    </row>
    <row r="96" spans="2:9" ht="14.25" x14ac:dyDescent="0.45">
      <c r="B96" s="104"/>
      <c r="C96" s="117" t="s">
        <v>66</v>
      </c>
      <c r="D96" s="117"/>
      <c r="E96" s="114"/>
      <c r="F96" s="115"/>
      <c r="G96" s="112"/>
      <c r="H96" s="109">
        <f t="shared" si="3"/>
        <v>0</v>
      </c>
      <c r="I96" s="53"/>
    </row>
    <row r="97" spans="2:9" ht="14.25" x14ac:dyDescent="0.45">
      <c r="B97" s="104"/>
      <c r="C97" s="117" t="s">
        <v>67</v>
      </c>
      <c r="D97" s="117"/>
      <c r="E97" s="114"/>
      <c r="F97" s="115"/>
      <c r="G97" s="112"/>
      <c r="H97" s="109">
        <f t="shared" si="3"/>
        <v>0</v>
      </c>
      <c r="I97" s="53"/>
    </row>
    <row r="98" spans="2:9" ht="14.25" x14ac:dyDescent="0.45">
      <c r="B98" s="104"/>
      <c r="C98" s="117" t="s">
        <v>68</v>
      </c>
      <c r="D98" s="117"/>
      <c r="E98" s="114"/>
      <c r="F98" s="115"/>
      <c r="G98" s="112"/>
      <c r="H98" s="109">
        <f t="shared" si="3"/>
        <v>0</v>
      </c>
      <c r="I98" s="53"/>
    </row>
    <row r="99" spans="2:9" ht="14.25" x14ac:dyDescent="0.45">
      <c r="B99" s="104"/>
      <c r="C99" s="117" t="s">
        <v>69</v>
      </c>
      <c r="D99" s="117"/>
      <c r="E99" s="114">
        <v>1</v>
      </c>
      <c r="F99" s="118" t="s">
        <v>59</v>
      </c>
      <c r="G99" s="112">
        <v>500</v>
      </c>
      <c r="H99" s="109">
        <f t="shared" si="3"/>
        <v>500</v>
      </c>
      <c r="I99" s="53"/>
    </row>
    <row r="100" spans="2:9" ht="14.25" x14ac:dyDescent="0.45">
      <c r="B100" s="104"/>
      <c r="C100" s="73"/>
      <c r="D100" s="73"/>
      <c r="E100" s="114"/>
      <c r="F100" s="115"/>
      <c r="G100" s="112"/>
      <c r="H100" s="109">
        <f t="shared" si="3"/>
        <v>0</v>
      </c>
      <c r="I100" s="53"/>
    </row>
    <row r="101" spans="2:9" ht="14.25" x14ac:dyDescent="0.45">
      <c r="B101" s="104">
        <v>19</v>
      </c>
      <c r="C101" s="119" t="s">
        <v>60</v>
      </c>
      <c r="D101" s="119"/>
      <c r="E101" s="114"/>
      <c r="F101" s="115"/>
      <c r="G101" s="112"/>
      <c r="H101" s="109">
        <f t="shared" si="3"/>
        <v>0</v>
      </c>
      <c r="I101" s="53"/>
    </row>
    <row r="102" spans="2:9" ht="14.25" x14ac:dyDescent="0.45">
      <c r="B102" s="104"/>
      <c r="C102" s="119" t="s">
        <v>61</v>
      </c>
      <c r="D102" s="119"/>
      <c r="E102" s="114"/>
      <c r="F102" s="115"/>
      <c r="G102" s="112"/>
      <c r="H102" s="109">
        <f t="shared" si="3"/>
        <v>0</v>
      </c>
      <c r="I102" s="53"/>
    </row>
    <row r="103" spans="2:9" ht="14.25" x14ac:dyDescent="0.45">
      <c r="B103" s="104"/>
      <c r="C103" s="119" t="s">
        <v>62</v>
      </c>
      <c r="D103" s="119"/>
      <c r="E103" s="114"/>
      <c r="F103" s="115"/>
      <c r="G103" s="112"/>
      <c r="H103" s="109">
        <f t="shared" si="3"/>
        <v>0</v>
      </c>
      <c r="I103" s="53"/>
    </row>
    <row r="104" spans="2:9" ht="14.25" x14ac:dyDescent="0.45">
      <c r="B104" s="104"/>
      <c r="C104" s="119" t="s">
        <v>63</v>
      </c>
      <c r="D104" s="119"/>
      <c r="E104" s="114"/>
      <c r="F104" s="118" t="s">
        <v>35</v>
      </c>
      <c r="G104" s="120">
        <v>0</v>
      </c>
      <c r="H104" s="109">
        <f t="shared" si="3"/>
        <v>0</v>
      </c>
      <c r="I104" s="53"/>
    </row>
    <row r="105" spans="2:9" ht="14.25" x14ac:dyDescent="0.45">
      <c r="B105" s="104"/>
      <c r="C105" s="73"/>
      <c r="D105" s="73"/>
      <c r="E105" s="56"/>
      <c r="F105" s="56"/>
      <c r="G105" s="112"/>
      <c r="H105" s="109">
        <f t="shared" si="3"/>
        <v>0</v>
      </c>
      <c r="I105" s="53"/>
    </row>
    <row r="106" spans="2:9" ht="14.65" thickBot="1" x14ac:dyDescent="0.5">
      <c r="B106" s="122"/>
      <c r="C106" s="123"/>
      <c r="D106" s="123"/>
      <c r="E106" s="124"/>
      <c r="F106" s="124"/>
      <c r="G106" s="125"/>
      <c r="H106" s="99"/>
      <c r="I106" s="86"/>
    </row>
    <row r="107" spans="2:9" ht="14.25" x14ac:dyDescent="0.45">
      <c r="B107" s="121"/>
      <c r="C107" s="73"/>
      <c r="D107" s="73"/>
      <c r="E107" s="126"/>
      <c r="F107" s="126"/>
      <c r="G107" s="112"/>
      <c r="H107" s="98"/>
      <c r="I107" s="53"/>
    </row>
    <row r="108" spans="2:9" ht="19.5" customHeight="1" x14ac:dyDescent="0.45">
      <c r="B108" s="121"/>
      <c r="C108" s="299" t="s">
        <v>70</v>
      </c>
      <c r="D108" s="299"/>
      <c r="E108" s="73"/>
      <c r="F108" s="73"/>
      <c r="G108" s="112"/>
      <c r="H108" s="98">
        <f>SUM(H6:H107)</f>
        <v>27500</v>
      </c>
      <c r="I108" s="53"/>
    </row>
    <row r="109" spans="2:9" ht="14.65" thickBot="1" x14ac:dyDescent="0.5">
      <c r="B109" s="122"/>
      <c r="C109" s="123"/>
      <c r="D109" s="123"/>
      <c r="E109" s="127"/>
      <c r="F109" s="127"/>
      <c r="G109" s="125"/>
      <c r="H109" s="99"/>
      <c r="I109" s="86"/>
    </row>
  </sheetData>
  <mergeCells count="4">
    <mergeCell ref="C5:D5"/>
    <mergeCell ref="C7:D7"/>
    <mergeCell ref="C108:D108"/>
    <mergeCell ref="C25:D25"/>
  </mergeCells>
  <pageMargins left="0.7" right="0.7" top="0.75" bottom="0.75" header="0.3" footer="0.3"/>
  <pageSetup paperSize="9" scale="6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G45"/>
  <sheetViews>
    <sheetView workbookViewId="0">
      <selection activeCell="F1" sqref="F1"/>
    </sheetView>
  </sheetViews>
  <sheetFormatPr defaultRowHeight="13.5" x14ac:dyDescent="0.35"/>
  <cols>
    <col min="1" max="1" width="9.1328125" style="1"/>
    <col min="2" max="2" width="5.73046875" style="1" customWidth="1"/>
    <col min="3" max="3" width="6.59765625" style="1" customWidth="1"/>
    <col min="4" max="4" width="52" style="1" customWidth="1"/>
    <col min="5" max="5" width="14.1328125" style="5" customWidth="1"/>
    <col min="6" max="6" width="17.73046875" style="1" customWidth="1"/>
    <col min="7" max="7" width="27.3984375" style="1" customWidth="1"/>
    <col min="8" max="257" width="9.1328125" style="1"/>
    <col min="258" max="258" width="5.73046875" style="1" customWidth="1"/>
    <col min="259" max="259" width="3.265625" style="1" customWidth="1"/>
    <col min="260" max="260" width="66.3984375" style="1" customWidth="1"/>
    <col min="261" max="261" width="4.3984375" style="1" customWidth="1"/>
    <col min="262" max="262" width="18.86328125" style="1" customWidth="1"/>
    <col min="263" max="263" width="27.3984375" style="1" customWidth="1"/>
    <col min="264" max="513" width="9.1328125" style="1"/>
    <col min="514" max="514" width="5.73046875" style="1" customWidth="1"/>
    <col min="515" max="515" width="3.265625" style="1" customWidth="1"/>
    <col min="516" max="516" width="66.3984375" style="1" customWidth="1"/>
    <col min="517" max="517" width="4.3984375" style="1" customWidth="1"/>
    <col min="518" max="518" width="18.86328125" style="1" customWidth="1"/>
    <col min="519" max="519" width="27.3984375" style="1" customWidth="1"/>
    <col min="520" max="769" width="9.1328125" style="1"/>
    <col min="770" max="770" width="5.73046875" style="1" customWidth="1"/>
    <col min="771" max="771" width="3.265625" style="1" customWidth="1"/>
    <col min="772" max="772" width="66.3984375" style="1" customWidth="1"/>
    <col min="773" max="773" width="4.3984375" style="1" customWidth="1"/>
    <col min="774" max="774" width="18.86328125" style="1" customWidth="1"/>
    <col min="775" max="775" width="27.3984375" style="1" customWidth="1"/>
    <col min="776" max="1025" width="9.1328125" style="1"/>
    <col min="1026" max="1026" width="5.73046875" style="1" customWidth="1"/>
    <col min="1027" max="1027" width="3.265625" style="1" customWidth="1"/>
    <col min="1028" max="1028" width="66.3984375" style="1" customWidth="1"/>
    <col min="1029" max="1029" width="4.3984375" style="1" customWidth="1"/>
    <col min="1030" max="1030" width="18.86328125" style="1" customWidth="1"/>
    <col min="1031" max="1031" width="27.3984375" style="1" customWidth="1"/>
    <col min="1032" max="1281" width="9.1328125" style="1"/>
    <col min="1282" max="1282" width="5.73046875" style="1" customWidth="1"/>
    <col min="1283" max="1283" width="3.265625" style="1" customWidth="1"/>
    <col min="1284" max="1284" width="66.3984375" style="1" customWidth="1"/>
    <col min="1285" max="1285" width="4.3984375" style="1" customWidth="1"/>
    <col min="1286" max="1286" width="18.86328125" style="1" customWidth="1"/>
    <col min="1287" max="1287" width="27.3984375" style="1" customWidth="1"/>
    <col min="1288" max="1537" width="9.1328125" style="1"/>
    <col min="1538" max="1538" width="5.73046875" style="1" customWidth="1"/>
    <col min="1539" max="1539" width="3.265625" style="1" customWidth="1"/>
    <col min="1540" max="1540" width="66.3984375" style="1" customWidth="1"/>
    <col min="1541" max="1541" width="4.3984375" style="1" customWidth="1"/>
    <col min="1542" max="1542" width="18.86328125" style="1" customWidth="1"/>
    <col min="1543" max="1543" width="27.3984375" style="1" customWidth="1"/>
    <col min="1544" max="1793" width="9.1328125" style="1"/>
    <col min="1794" max="1794" width="5.73046875" style="1" customWidth="1"/>
    <col min="1795" max="1795" width="3.265625" style="1" customWidth="1"/>
    <col min="1796" max="1796" width="66.3984375" style="1" customWidth="1"/>
    <col min="1797" max="1797" width="4.3984375" style="1" customWidth="1"/>
    <col min="1798" max="1798" width="18.86328125" style="1" customWidth="1"/>
    <col min="1799" max="1799" width="27.3984375" style="1" customWidth="1"/>
    <col min="1800" max="2049" width="9.1328125" style="1"/>
    <col min="2050" max="2050" width="5.73046875" style="1" customWidth="1"/>
    <col min="2051" max="2051" width="3.265625" style="1" customWidth="1"/>
    <col min="2052" max="2052" width="66.3984375" style="1" customWidth="1"/>
    <col min="2053" max="2053" width="4.3984375" style="1" customWidth="1"/>
    <col min="2054" max="2054" width="18.86328125" style="1" customWidth="1"/>
    <col min="2055" max="2055" width="27.3984375" style="1" customWidth="1"/>
    <col min="2056" max="2305" width="9.1328125" style="1"/>
    <col min="2306" max="2306" width="5.73046875" style="1" customWidth="1"/>
    <col min="2307" max="2307" width="3.265625" style="1" customWidth="1"/>
    <col min="2308" max="2308" width="66.3984375" style="1" customWidth="1"/>
    <col min="2309" max="2309" width="4.3984375" style="1" customWidth="1"/>
    <col min="2310" max="2310" width="18.86328125" style="1" customWidth="1"/>
    <col min="2311" max="2311" width="27.3984375" style="1" customWidth="1"/>
    <col min="2312" max="2561" width="9.1328125" style="1"/>
    <col min="2562" max="2562" width="5.73046875" style="1" customWidth="1"/>
    <col min="2563" max="2563" width="3.265625" style="1" customWidth="1"/>
    <col min="2564" max="2564" width="66.3984375" style="1" customWidth="1"/>
    <col min="2565" max="2565" width="4.3984375" style="1" customWidth="1"/>
    <col min="2566" max="2566" width="18.86328125" style="1" customWidth="1"/>
    <col min="2567" max="2567" width="27.3984375" style="1" customWidth="1"/>
    <col min="2568" max="2817" width="9.1328125" style="1"/>
    <col min="2818" max="2818" width="5.73046875" style="1" customWidth="1"/>
    <col min="2819" max="2819" width="3.265625" style="1" customWidth="1"/>
    <col min="2820" max="2820" width="66.3984375" style="1" customWidth="1"/>
    <col min="2821" max="2821" width="4.3984375" style="1" customWidth="1"/>
    <col min="2822" max="2822" width="18.86328125" style="1" customWidth="1"/>
    <col min="2823" max="2823" width="27.3984375" style="1" customWidth="1"/>
    <col min="2824" max="3073" width="9.1328125" style="1"/>
    <col min="3074" max="3074" width="5.73046875" style="1" customWidth="1"/>
    <col min="3075" max="3075" width="3.265625" style="1" customWidth="1"/>
    <col min="3076" max="3076" width="66.3984375" style="1" customWidth="1"/>
    <col min="3077" max="3077" width="4.3984375" style="1" customWidth="1"/>
    <col min="3078" max="3078" width="18.86328125" style="1" customWidth="1"/>
    <col min="3079" max="3079" width="27.3984375" style="1" customWidth="1"/>
    <col min="3080" max="3329" width="9.1328125" style="1"/>
    <col min="3330" max="3330" width="5.73046875" style="1" customWidth="1"/>
    <col min="3331" max="3331" width="3.265625" style="1" customWidth="1"/>
    <col min="3332" max="3332" width="66.3984375" style="1" customWidth="1"/>
    <col min="3333" max="3333" width="4.3984375" style="1" customWidth="1"/>
    <col min="3334" max="3334" width="18.86328125" style="1" customWidth="1"/>
    <col min="3335" max="3335" width="27.3984375" style="1" customWidth="1"/>
    <col min="3336" max="3585" width="9.1328125" style="1"/>
    <col min="3586" max="3586" width="5.73046875" style="1" customWidth="1"/>
    <col min="3587" max="3587" width="3.265625" style="1" customWidth="1"/>
    <col min="3588" max="3588" width="66.3984375" style="1" customWidth="1"/>
    <col min="3589" max="3589" width="4.3984375" style="1" customWidth="1"/>
    <col min="3590" max="3590" width="18.86328125" style="1" customWidth="1"/>
    <col min="3591" max="3591" width="27.3984375" style="1" customWidth="1"/>
    <col min="3592" max="3841" width="9.1328125" style="1"/>
    <col min="3842" max="3842" width="5.73046875" style="1" customWidth="1"/>
    <col min="3843" max="3843" width="3.265625" style="1" customWidth="1"/>
    <col min="3844" max="3844" width="66.3984375" style="1" customWidth="1"/>
    <col min="3845" max="3845" width="4.3984375" style="1" customWidth="1"/>
    <col min="3846" max="3846" width="18.86328125" style="1" customWidth="1"/>
    <col min="3847" max="3847" width="27.3984375" style="1" customWidth="1"/>
    <col min="3848" max="4097" width="9.1328125" style="1"/>
    <col min="4098" max="4098" width="5.73046875" style="1" customWidth="1"/>
    <col min="4099" max="4099" width="3.265625" style="1" customWidth="1"/>
    <col min="4100" max="4100" width="66.3984375" style="1" customWidth="1"/>
    <col min="4101" max="4101" width="4.3984375" style="1" customWidth="1"/>
    <col min="4102" max="4102" width="18.86328125" style="1" customWidth="1"/>
    <col min="4103" max="4103" width="27.3984375" style="1" customWidth="1"/>
    <col min="4104" max="4353" width="9.1328125" style="1"/>
    <col min="4354" max="4354" width="5.73046875" style="1" customWidth="1"/>
    <col min="4355" max="4355" width="3.265625" style="1" customWidth="1"/>
    <col min="4356" max="4356" width="66.3984375" style="1" customWidth="1"/>
    <col min="4357" max="4357" width="4.3984375" style="1" customWidth="1"/>
    <col min="4358" max="4358" width="18.86328125" style="1" customWidth="1"/>
    <col min="4359" max="4359" width="27.3984375" style="1" customWidth="1"/>
    <col min="4360" max="4609" width="9.1328125" style="1"/>
    <col min="4610" max="4610" width="5.73046875" style="1" customWidth="1"/>
    <col min="4611" max="4611" width="3.265625" style="1" customWidth="1"/>
    <col min="4612" max="4612" width="66.3984375" style="1" customWidth="1"/>
    <col min="4613" max="4613" width="4.3984375" style="1" customWidth="1"/>
    <col min="4614" max="4614" width="18.86328125" style="1" customWidth="1"/>
    <col min="4615" max="4615" width="27.3984375" style="1" customWidth="1"/>
    <col min="4616" max="4865" width="9.1328125" style="1"/>
    <col min="4866" max="4866" width="5.73046875" style="1" customWidth="1"/>
    <col min="4867" max="4867" width="3.265625" style="1" customWidth="1"/>
    <col min="4868" max="4868" width="66.3984375" style="1" customWidth="1"/>
    <col min="4869" max="4869" width="4.3984375" style="1" customWidth="1"/>
    <col min="4870" max="4870" width="18.86328125" style="1" customWidth="1"/>
    <col min="4871" max="4871" width="27.3984375" style="1" customWidth="1"/>
    <col min="4872" max="5121" width="9.1328125" style="1"/>
    <col min="5122" max="5122" width="5.73046875" style="1" customWidth="1"/>
    <col min="5123" max="5123" width="3.265625" style="1" customWidth="1"/>
    <col min="5124" max="5124" width="66.3984375" style="1" customWidth="1"/>
    <col min="5125" max="5125" width="4.3984375" style="1" customWidth="1"/>
    <col min="5126" max="5126" width="18.86328125" style="1" customWidth="1"/>
    <col min="5127" max="5127" width="27.3984375" style="1" customWidth="1"/>
    <col min="5128" max="5377" width="9.1328125" style="1"/>
    <col min="5378" max="5378" width="5.73046875" style="1" customWidth="1"/>
    <col min="5379" max="5379" width="3.265625" style="1" customWidth="1"/>
    <col min="5380" max="5380" width="66.3984375" style="1" customWidth="1"/>
    <col min="5381" max="5381" width="4.3984375" style="1" customWidth="1"/>
    <col min="5382" max="5382" width="18.86328125" style="1" customWidth="1"/>
    <col min="5383" max="5383" width="27.3984375" style="1" customWidth="1"/>
    <col min="5384" max="5633" width="9.1328125" style="1"/>
    <col min="5634" max="5634" width="5.73046875" style="1" customWidth="1"/>
    <col min="5635" max="5635" width="3.265625" style="1" customWidth="1"/>
    <col min="5636" max="5636" width="66.3984375" style="1" customWidth="1"/>
    <col min="5637" max="5637" width="4.3984375" style="1" customWidth="1"/>
    <col min="5638" max="5638" width="18.86328125" style="1" customWidth="1"/>
    <col min="5639" max="5639" width="27.3984375" style="1" customWidth="1"/>
    <col min="5640" max="5889" width="9.1328125" style="1"/>
    <col min="5890" max="5890" width="5.73046875" style="1" customWidth="1"/>
    <col min="5891" max="5891" width="3.265625" style="1" customWidth="1"/>
    <col min="5892" max="5892" width="66.3984375" style="1" customWidth="1"/>
    <col min="5893" max="5893" width="4.3984375" style="1" customWidth="1"/>
    <col min="5894" max="5894" width="18.86328125" style="1" customWidth="1"/>
    <col min="5895" max="5895" width="27.3984375" style="1" customWidth="1"/>
    <col min="5896" max="6145" width="9.1328125" style="1"/>
    <col min="6146" max="6146" width="5.73046875" style="1" customWidth="1"/>
    <col min="6147" max="6147" width="3.265625" style="1" customWidth="1"/>
    <col min="6148" max="6148" width="66.3984375" style="1" customWidth="1"/>
    <col min="6149" max="6149" width="4.3984375" style="1" customWidth="1"/>
    <col min="6150" max="6150" width="18.86328125" style="1" customWidth="1"/>
    <col min="6151" max="6151" width="27.3984375" style="1" customWidth="1"/>
    <col min="6152" max="6401" width="9.1328125" style="1"/>
    <col min="6402" max="6402" width="5.73046875" style="1" customWidth="1"/>
    <col min="6403" max="6403" width="3.265625" style="1" customWidth="1"/>
    <col min="6404" max="6404" width="66.3984375" style="1" customWidth="1"/>
    <col min="6405" max="6405" width="4.3984375" style="1" customWidth="1"/>
    <col min="6406" max="6406" width="18.86328125" style="1" customWidth="1"/>
    <col min="6407" max="6407" width="27.3984375" style="1" customWidth="1"/>
    <col min="6408" max="6657" width="9.1328125" style="1"/>
    <col min="6658" max="6658" width="5.73046875" style="1" customWidth="1"/>
    <col min="6659" max="6659" width="3.265625" style="1" customWidth="1"/>
    <col min="6660" max="6660" width="66.3984375" style="1" customWidth="1"/>
    <col min="6661" max="6661" width="4.3984375" style="1" customWidth="1"/>
    <col min="6662" max="6662" width="18.86328125" style="1" customWidth="1"/>
    <col min="6663" max="6663" width="27.3984375" style="1" customWidth="1"/>
    <col min="6664" max="6913" width="9.1328125" style="1"/>
    <col min="6914" max="6914" width="5.73046875" style="1" customWidth="1"/>
    <col min="6915" max="6915" width="3.265625" style="1" customWidth="1"/>
    <col min="6916" max="6916" width="66.3984375" style="1" customWidth="1"/>
    <col min="6917" max="6917" width="4.3984375" style="1" customWidth="1"/>
    <col min="6918" max="6918" width="18.86328125" style="1" customWidth="1"/>
    <col min="6919" max="6919" width="27.3984375" style="1" customWidth="1"/>
    <col min="6920" max="7169" width="9.1328125" style="1"/>
    <col min="7170" max="7170" width="5.73046875" style="1" customWidth="1"/>
    <col min="7171" max="7171" width="3.265625" style="1" customWidth="1"/>
    <col min="7172" max="7172" width="66.3984375" style="1" customWidth="1"/>
    <col min="7173" max="7173" width="4.3984375" style="1" customWidth="1"/>
    <col min="7174" max="7174" width="18.86328125" style="1" customWidth="1"/>
    <col min="7175" max="7175" width="27.3984375" style="1" customWidth="1"/>
    <col min="7176" max="7425" width="9.1328125" style="1"/>
    <col min="7426" max="7426" width="5.73046875" style="1" customWidth="1"/>
    <col min="7427" max="7427" width="3.265625" style="1" customWidth="1"/>
    <col min="7428" max="7428" width="66.3984375" style="1" customWidth="1"/>
    <col min="7429" max="7429" width="4.3984375" style="1" customWidth="1"/>
    <col min="7430" max="7430" width="18.86328125" style="1" customWidth="1"/>
    <col min="7431" max="7431" width="27.3984375" style="1" customWidth="1"/>
    <col min="7432" max="7681" width="9.1328125" style="1"/>
    <col min="7682" max="7682" width="5.73046875" style="1" customWidth="1"/>
    <col min="7683" max="7683" width="3.265625" style="1" customWidth="1"/>
    <col min="7684" max="7684" width="66.3984375" style="1" customWidth="1"/>
    <col min="7685" max="7685" width="4.3984375" style="1" customWidth="1"/>
    <col min="7686" max="7686" width="18.86328125" style="1" customWidth="1"/>
    <col min="7687" max="7687" width="27.3984375" style="1" customWidth="1"/>
    <col min="7688" max="7937" width="9.1328125" style="1"/>
    <col min="7938" max="7938" width="5.73046875" style="1" customWidth="1"/>
    <col min="7939" max="7939" width="3.265625" style="1" customWidth="1"/>
    <col min="7940" max="7940" width="66.3984375" style="1" customWidth="1"/>
    <col min="7941" max="7941" width="4.3984375" style="1" customWidth="1"/>
    <col min="7942" max="7942" width="18.86328125" style="1" customWidth="1"/>
    <col min="7943" max="7943" width="27.3984375" style="1" customWidth="1"/>
    <col min="7944" max="8193" width="9.1328125" style="1"/>
    <col min="8194" max="8194" width="5.73046875" style="1" customWidth="1"/>
    <col min="8195" max="8195" width="3.265625" style="1" customWidth="1"/>
    <col min="8196" max="8196" width="66.3984375" style="1" customWidth="1"/>
    <col min="8197" max="8197" width="4.3984375" style="1" customWidth="1"/>
    <col min="8198" max="8198" width="18.86328125" style="1" customWidth="1"/>
    <col min="8199" max="8199" width="27.3984375" style="1" customWidth="1"/>
    <col min="8200" max="8449" width="9.1328125" style="1"/>
    <col min="8450" max="8450" width="5.73046875" style="1" customWidth="1"/>
    <col min="8451" max="8451" width="3.265625" style="1" customWidth="1"/>
    <col min="8452" max="8452" width="66.3984375" style="1" customWidth="1"/>
    <col min="8453" max="8453" width="4.3984375" style="1" customWidth="1"/>
    <col min="8454" max="8454" width="18.86328125" style="1" customWidth="1"/>
    <col min="8455" max="8455" width="27.3984375" style="1" customWidth="1"/>
    <col min="8456" max="8705" width="9.1328125" style="1"/>
    <col min="8706" max="8706" width="5.73046875" style="1" customWidth="1"/>
    <col min="8707" max="8707" width="3.265625" style="1" customWidth="1"/>
    <col min="8708" max="8708" width="66.3984375" style="1" customWidth="1"/>
    <col min="8709" max="8709" width="4.3984375" style="1" customWidth="1"/>
    <col min="8710" max="8710" width="18.86328125" style="1" customWidth="1"/>
    <col min="8711" max="8711" width="27.3984375" style="1" customWidth="1"/>
    <col min="8712" max="8961" width="9.1328125" style="1"/>
    <col min="8962" max="8962" width="5.73046875" style="1" customWidth="1"/>
    <col min="8963" max="8963" width="3.265625" style="1" customWidth="1"/>
    <col min="8964" max="8964" width="66.3984375" style="1" customWidth="1"/>
    <col min="8965" max="8965" width="4.3984375" style="1" customWidth="1"/>
    <col min="8966" max="8966" width="18.86328125" style="1" customWidth="1"/>
    <col min="8967" max="8967" width="27.3984375" style="1" customWidth="1"/>
    <col min="8968" max="9217" width="9.1328125" style="1"/>
    <col min="9218" max="9218" width="5.73046875" style="1" customWidth="1"/>
    <col min="9219" max="9219" width="3.265625" style="1" customWidth="1"/>
    <col min="9220" max="9220" width="66.3984375" style="1" customWidth="1"/>
    <col min="9221" max="9221" width="4.3984375" style="1" customWidth="1"/>
    <col min="9222" max="9222" width="18.86328125" style="1" customWidth="1"/>
    <col min="9223" max="9223" width="27.3984375" style="1" customWidth="1"/>
    <col min="9224" max="9473" width="9.1328125" style="1"/>
    <col min="9474" max="9474" width="5.73046875" style="1" customWidth="1"/>
    <col min="9475" max="9475" width="3.265625" style="1" customWidth="1"/>
    <col min="9476" max="9476" width="66.3984375" style="1" customWidth="1"/>
    <col min="9477" max="9477" width="4.3984375" style="1" customWidth="1"/>
    <col min="9478" max="9478" width="18.86328125" style="1" customWidth="1"/>
    <col min="9479" max="9479" width="27.3984375" style="1" customWidth="1"/>
    <col min="9480" max="9729" width="9.1328125" style="1"/>
    <col min="9730" max="9730" width="5.73046875" style="1" customWidth="1"/>
    <col min="9731" max="9731" width="3.265625" style="1" customWidth="1"/>
    <col min="9732" max="9732" width="66.3984375" style="1" customWidth="1"/>
    <col min="9733" max="9733" width="4.3984375" style="1" customWidth="1"/>
    <col min="9734" max="9734" width="18.86328125" style="1" customWidth="1"/>
    <col min="9735" max="9735" width="27.3984375" style="1" customWidth="1"/>
    <col min="9736" max="9985" width="9.1328125" style="1"/>
    <col min="9986" max="9986" width="5.73046875" style="1" customWidth="1"/>
    <col min="9987" max="9987" width="3.265625" style="1" customWidth="1"/>
    <col min="9988" max="9988" width="66.3984375" style="1" customWidth="1"/>
    <col min="9989" max="9989" width="4.3984375" style="1" customWidth="1"/>
    <col min="9990" max="9990" width="18.86328125" style="1" customWidth="1"/>
    <col min="9991" max="9991" width="27.3984375" style="1" customWidth="1"/>
    <col min="9992" max="10241" width="9.1328125" style="1"/>
    <col min="10242" max="10242" width="5.73046875" style="1" customWidth="1"/>
    <col min="10243" max="10243" width="3.265625" style="1" customWidth="1"/>
    <col min="10244" max="10244" width="66.3984375" style="1" customWidth="1"/>
    <col min="10245" max="10245" width="4.3984375" style="1" customWidth="1"/>
    <col min="10246" max="10246" width="18.86328125" style="1" customWidth="1"/>
    <col min="10247" max="10247" width="27.3984375" style="1" customWidth="1"/>
    <col min="10248" max="10497" width="9.1328125" style="1"/>
    <col min="10498" max="10498" width="5.73046875" style="1" customWidth="1"/>
    <col min="10499" max="10499" width="3.265625" style="1" customWidth="1"/>
    <col min="10500" max="10500" width="66.3984375" style="1" customWidth="1"/>
    <col min="10501" max="10501" width="4.3984375" style="1" customWidth="1"/>
    <col min="10502" max="10502" width="18.86328125" style="1" customWidth="1"/>
    <col min="10503" max="10503" width="27.3984375" style="1" customWidth="1"/>
    <col min="10504" max="10753" width="9.1328125" style="1"/>
    <col min="10754" max="10754" width="5.73046875" style="1" customWidth="1"/>
    <col min="10755" max="10755" width="3.265625" style="1" customWidth="1"/>
    <col min="10756" max="10756" width="66.3984375" style="1" customWidth="1"/>
    <col min="10757" max="10757" width="4.3984375" style="1" customWidth="1"/>
    <col min="10758" max="10758" width="18.86328125" style="1" customWidth="1"/>
    <col min="10759" max="10759" width="27.3984375" style="1" customWidth="1"/>
    <col min="10760" max="11009" width="9.1328125" style="1"/>
    <col min="11010" max="11010" width="5.73046875" style="1" customWidth="1"/>
    <col min="11011" max="11011" width="3.265625" style="1" customWidth="1"/>
    <col min="11012" max="11012" width="66.3984375" style="1" customWidth="1"/>
    <col min="11013" max="11013" width="4.3984375" style="1" customWidth="1"/>
    <col min="11014" max="11014" width="18.86328125" style="1" customWidth="1"/>
    <col min="11015" max="11015" width="27.3984375" style="1" customWidth="1"/>
    <col min="11016" max="11265" width="9.1328125" style="1"/>
    <col min="11266" max="11266" width="5.73046875" style="1" customWidth="1"/>
    <col min="11267" max="11267" width="3.265625" style="1" customWidth="1"/>
    <col min="11268" max="11268" width="66.3984375" style="1" customWidth="1"/>
    <col min="11269" max="11269" width="4.3984375" style="1" customWidth="1"/>
    <col min="11270" max="11270" width="18.86328125" style="1" customWidth="1"/>
    <col min="11271" max="11271" width="27.3984375" style="1" customWidth="1"/>
    <col min="11272" max="11521" width="9.1328125" style="1"/>
    <col min="11522" max="11522" width="5.73046875" style="1" customWidth="1"/>
    <col min="11523" max="11523" width="3.265625" style="1" customWidth="1"/>
    <col min="11524" max="11524" width="66.3984375" style="1" customWidth="1"/>
    <col min="11525" max="11525" width="4.3984375" style="1" customWidth="1"/>
    <col min="11526" max="11526" width="18.86328125" style="1" customWidth="1"/>
    <col min="11527" max="11527" width="27.3984375" style="1" customWidth="1"/>
    <col min="11528" max="11777" width="9.1328125" style="1"/>
    <col min="11778" max="11778" width="5.73046875" style="1" customWidth="1"/>
    <col min="11779" max="11779" width="3.265625" style="1" customWidth="1"/>
    <col min="11780" max="11780" width="66.3984375" style="1" customWidth="1"/>
    <col min="11781" max="11781" width="4.3984375" style="1" customWidth="1"/>
    <col min="11782" max="11782" width="18.86328125" style="1" customWidth="1"/>
    <col min="11783" max="11783" width="27.3984375" style="1" customWidth="1"/>
    <col min="11784" max="12033" width="9.1328125" style="1"/>
    <col min="12034" max="12034" width="5.73046875" style="1" customWidth="1"/>
    <col min="12035" max="12035" width="3.265625" style="1" customWidth="1"/>
    <col min="12036" max="12036" width="66.3984375" style="1" customWidth="1"/>
    <col min="12037" max="12037" width="4.3984375" style="1" customWidth="1"/>
    <col min="12038" max="12038" width="18.86328125" style="1" customWidth="1"/>
    <col min="12039" max="12039" width="27.3984375" style="1" customWidth="1"/>
    <col min="12040" max="12289" width="9.1328125" style="1"/>
    <col min="12290" max="12290" width="5.73046875" style="1" customWidth="1"/>
    <col min="12291" max="12291" width="3.265625" style="1" customWidth="1"/>
    <col min="12292" max="12292" width="66.3984375" style="1" customWidth="1"/>
    <col min="12293" max="12293" width="4.3984375" style="1" customWidth="1"/>
    <col min="12294" max="12294" width="18.86328125" style="1" customWidth="1"/>
    <col min="12295" max="12295" width="27.3984375" style="1" customWidth="1"/>
    <col min="12296" max="12545" width="9.1328125" style="1"/>
    <col min="12546" max="12546" width="5.73046875" style="1" customWidth="1"/>
    <col min="12547" max="12547" width="3.265625" style="1" customWidth="1"/>
    <col min="12548" max="12548" width="66.3984375" style="1" customWidth="1"/>
    <col min="12549" max="12549" width="4.3984375" style="1" customWidth="1"/>
    <col min="12550" max="12550" width="18.86328125" style="1" customWidth="1"/>
    <col min="12551" max="12551" width="27.3984375" style="1" customWidth="1"/>
    <col min="12552" max="12801" width="9.1328125" style="1"/>
    <col min="12802" max="12802" width="5.73046875" style="1" customWidth="1"/>
    <col min="12803" max="12803" width="3.265625" style="1" customWidth="1"/>
    <col min="12804" max="12804" width="66.3984375" style="1" customWidth="1"/>
    <col min="12805" max="12805" width="4.3984375" style="1" customWidth="1"/>
    <col min="12806" max="12806" width="18.86328125" style="1" customWidth="1"/>
    <col min="12807" max="12807" width="27.3984375" style="1" customWidth="1"/>
    <col min="12808" max="13057" width="9.1328125" style="1"/>
    <col min="13058" max="13058" width="5.73046875" style="1" customWidth="1"/>
    <col min="13059" max="13059" width="3.265625" style="1" customWidth="1"/>
    <col min="13060" max="13060" width="66.3984375" style="1" customWidth="1"/>
    <col min="13061" max="13061" width="4.3984375" style="1" customWidth="1"/>
    <col min="13062" max="13062" width="18.86328125" style="1" customWidth="1"/>
    <col min="13063" max="13063" width="27.3984375" style="1" customWidth="1"/>
    <col min="13064" max="13313" width="9.1328125" style="1"/>
    <col min="13314" max="13314" width="5.73046875" style="1" customWidth="1"/>
    <col min="13315" max="13315" width="3.265625" style="1" customWidth="1"/>
    <col min="13316" max="13316" width="66.3984375" style="1" customWidth="1"/>
    <col min="13317" max="13317" width="4.3984375" style="1" customWidth="1"/>
    <col min="13318" max="13318" width="18.86328125" style="1" customWidth="1"/>
    <col min="13319" max="13319" width="27.3984375" style="1" customWidth="1"/>
    <col min="13320" max="13569" width="9.1328125" style="1"/>
    <col min="13570" max="13570" width="5.73046875" style="1" customWidth="1"/>
    <col min="13571" max="13571" width="3.265625" style="1" customWidth="1"/>
    <col min="13572" max="13572" width="66.3984375" style="1" customWidth="1"/>
    <col min="13573" max="13573" width="4.3984375" style="1" customWidth="1"/>
    <col min="13574" max="13574" width="18.86328125" style="1" customWidth="1"/>
    <col min="13575" max="13575" width="27.3984375" style="1" customWidth="1"/>
    <col min="13576" max="13825" width="9.1328125" style="1"/>
    <col min="13826" max="13826" width="5.73046875" style="1" customWidth="1"/>
    <col min="13827" max="13827" width="3.265625" style="1" customWidth="1"/>
    <col min="13828" max="13828" width="66.3984375" style="1" customWidth="1"/>
    <col min="13829" max="13829" width="4.3984375" style="1" customWidth="1"/>
    <col min="13830" max="13830" width="18.86328125" style="1" customWidth="1"/>
    <col min="13831" max="13831" width="27.3984375" style="1" customWidth="1"/>
    <col min="13832" max="14081" width="9.1328125" style="1"/>
    <col min="14082" max="14082" width="5.73046875" style="1" customWidth="1"/>
    <col min="14083" max="14083" width="3.265625" style="1" customWidth="1"/>
    <col min="14084" max="14084" width="66.3984375" style="1" customWidth="1"/>
    <col min="14085" max="14085" width="4.3984375" style="1" customWidth="1"/>
    <col min="14086" max="14086" width="18.86328125" style="1" customWidth="1"/>
    <col min="14087" max="14087" width="27.3984375" style="1" customWidth="1"/>
    <col min="14088" max="14337" width="9.1328125" style="1"/>
    <col min="14338" max="14338" width="5.73046875" style="1" customWidth="1"/>
    <col min="14339" max="14339" width="3.265625" style="1" customWidth="1"/>
    <col min="14340" max="14340" width="66.3984375" style="1" customWidth="1"/>
    <col min="14341" max="14341" width="4.3984375" style="1" customWidth="1"/>
    <col min="14342" max="14342" width="18.86328125" style="1" customWidth="1"/>
    <col min="14343" max="14343" width="27.3984375" style="1" customWidth="1"/>
    <col min="14344" max="14593" width="9.1328125" style="1"/>
    <col min="14594" max="14594" width="5.73046875" style="1" customWidth="1"/>
    <col min="14595" max="14595" width="3.265625" style="1" customWidth="1"/>
    <col min="14596" max="14596" width="66.3984375" style="1" customWidth="1"/>
    <col min="14597" max="14597" width="4.3984375" style="1" customWidth="1"/>
    <col min="14598" max="14598" width="18.86328125" style="1" customWidth="1"/>
    <col min="14599" max="14599" width="27.3984375" style="1" customWidth="1"/>
    <col min="14600" max="14849" width="9.1328125" style="1"/>
    <col min="14850" max="14850" width="5.73046875" style="1" customWidth="1"/>
    <col min="14851" max="14851" width="3.265625" style="1" customWidth="1"/>
    <col min="14852" max="14852" width="66.3984375" style="1" customWidth="1"/>
    <col min="14853" max="14853" width="4.3984375" style="1" customWidth="1"/>
    <col min="14854" max="14854" width="18.86328125" style="1" customWidth="1"/>
    <col min="14855" max="14855" width="27.3984375" style="1" customWidth="1"/>
    <col min="14856" max="15105" width="9.1328125" style="1"/>
    <col min="15106" max="15106" width="5.73046875" style="1" customWidth="1"/>
    <col min="15107" max="15107" width="3.265625" style="1" customWidth="1"/>
    <col min="15108" max="15108" width="66.3984375" style="1" customWidth="1"/>
    <col min="15109" max="15109" width="4.3984375" style="1" customWidth="1"/>
    <col min="15110" max="15110" width="18.86328125" style="1" customWidth="1"/>
    <col min="15111" max="15111" width="27.3984375" style="1" customWidth="1"/>
    <col min="15112" max="15361" width="9.1328125" style="1"/>
    <col min="15362" max="15362" width="5.73046875" style="1" customWidth="1"/>
    <col min="15363" max="15363" width="3.265625" style="1" customWidth="1"/>
    <col min="15364" max="15364" width="66.3984375" style="1" customWidth="1"/>
    <col min="15365" max="15365" width="4.3984375" style="1" customWidth="1"/>
    <col min="15366" max="15366" width="18.86328125" style="1" customWidth="1"/>
    <col min="15367" max="15367" width="27.3984375" style="1" customWidth="1"/>
    <col min="15368" max="15617" width="9.1328125" style="1"/>
    <col min="15618" max="15618" width="5.73046875" style="1" customWidth="1"/>
    <col min="15619" max="15619" width="3.265625" style="1" customWidth="1"/>
    <col min="15620" max="15620" width="66.3984375" style="1" customWidth="1"/>
    <col min="15621" max="15621" width="4.3984375" style="1" customWidth="1"/>
    <col min="15622" max="15622" width="18.86328125" style="1" customWidth="1"/>
    <col min="15623" max="15623" width="27.3984375" style="1" customWidth="1"/>
    <col min="15624" max="15873" width="9.1328125" style="1"/>
    <col min="15874" max="15874" width="5.73046875" style="1" customWidth="1"/>
    <col min="15875" max="15875" width="3.265625" style="1" customWidth="1"/>
    <col min="15876" max="15876" width="66.3984375" style="1" customWidth="1"/>
    <col min="15877" max="15877" width="4.3984375" style="1" customWidth="1"/>
    <col min="15878" max="15878" width="18.86328125" style="1" customWidth="1"/>
    <col min="15879" max="15879" width="27.3984375" style="1" customWidth="1"/>
    <col min="15880" max="16129" width="9.1328125" style="1"/>
    <col min="16130" max="16130" width="5.73046875" style="1" customWidth="1"/>
    <col min="16131" max="16131" width="3.265625" style="1" customWidth="1"/>
    <col min="16132" max="16132" width="66.3984375" style="1" customWidth="1"/>
    <col min="16133" max="16133" width="4.3984375" style="1" customWidth="1"/>
    <col min="16134" max="16134" width="18.86328125" style="1" customWidth="1"/>
    <col min="16135" max="16135" width="27.3984375" style="1" customWidth="1"/>
    <col min="16136" max="16384" width="9.1328125" style="1"/>
  </cols>
  <sheetData>
    <row r="1" spans="2:7" ht="14.25" x14ac:dyDescent="0.45">
      <c r="B1" s="174"/>
      <c r="C1" s="88"/>
      <c r="D1" s="37"/>
      <c r="E1" s="128"/>
      <c r="F1" s="37"/>
      <c r="G1" s="37"/>
    </row>
    <row r="2" spans="2:7" ht="14.25" x14ac:dyDescent="0.45">
      <c r="B2" s="175" t="str">
        <f>+Prelims!B2</f>
        <v>Project - Repairs to Building 19 The Long Warehouse</v>
      </c>
      <c r="C2" s="37"/>
      <c r="D2" s="30"/>
      <c r="E2" s="38"/>
      <c r="F2" s="29" t="s">
        <v>72</v>
      </c>
      <c r="G2" s="37"/>
    </row>
    <row r="3" spans="2:7" ht="14.25" x14ac:dyDescent="0.35">
      <c r="B3" s="129" t="s">
        <v>435</v>
      </c>
      <c r="C3" s="37"/>
      <c r="D3" s="37"/>
      <c r="E3" s="38"/>
      <c r="F3" s="41"/>
      <c r="G3" s="37"/>
    </row>
    <row r="4" spans="2:7" ht="14.65" thickBot="1" x14ac:dyDescent="0.4">
      <c r="B4" s="89"/>
      <c r="C4" s="37"/>
      <c r="D4" s="37"/>
      <c r="E4" s="38"/>
      <c r="F4" s="78"/>
      <c r="G4" s="37"/>
    </row>
    <row r="5" spans="2:7" ht="14.65" thickBot="1" x14ac:dyDescent="0.4">
      <c r="B5" s="90"/>
      <c r="C5" s="285" t="s">
        <v>75</v>
      </c>
      <c r="D5" s="285"/>
      <c r="E5" s="43"/>
      <c r="F5" s="44" t="s">
        <v>2</v>
      </c>
      <c r="G5" s="130"/>
    </row>
    <row r="6" spans="2:7" ht="14.25" x14ac:dyDescent="0.35">
      <c r="B6" s="131"/>
      <c r="C6" s="73"/>
      <c r="D6" s="73"/>
      <c r="E6" s="132"/>
      <c r="F6" s="133"/>
      <c r="G6" s="134"/>
    </row>
    <row r="7" spans="2:7" ht="14.25" x14ac:dyDescent="0.35">
      <c r="B7" s="131"/>
      <c r="C7" s="73"/>
      <c r="D7" s="73"/>
      <c r="E7" s="132"/>
      <c r="F7" s="133"/>
      <c r="G7" s="134"/>
    </row>
    <row r="8" spans="2:7" ht="14.25" x14ac:dyDescent="0.35">
      <c r="B8" s="131"/>
      <c r="C8" s="73" t="s">
        <v>5</v>
      </c>
      <c r="D8" s="73"/>
      <c r="E8" s="135"/>
      <c r="F8" s="136">
        <f>Prelims!F189</f>
        <v>0</v>
      </c>
      <c r="G8" s="134"/>
    </row>
    <row r="9" spans="2:7" ht="14.25" x14ac:dyDescent="0.35">
      <c r="B9" s="131"/>
      <c r="C9" s="73"/>
      <c r="D9" s="73"/>
      <c r="E9" s="135"/>
      <c r="F9" s="136"/>
      <c r="G9" s="134"/>
    </row>
    <row r="10" spans="2:7" ht="14.25" x14ac:dyDescent="0.35">
      <c r="B10" s="131"/>
      <c r="C10" s="73" t="str">
        <f>+'Set Up and Access'!B3</f>
        <v>Bill No 2 - Set Up and Access</v>
      </c>
      <c r="D10" s="73"/>
      <c r="E10" s="135"/>
      <c r="F10" s="136">
        <f>+'Set Up and Access'!F24</f>
        <v>0</v>
      </c>
      <c r="G10" s="134"/>
    </row>
    <row r="11" spans="2:7" ht="14.25" x14ac:dyDescent="0.35">
      <c r="B11" s="131"/>
      <c r="C11" s="73"/>
      <c r="D11" s="73"/>
      <c r="E11" s="135"/>
      <c r="F11" s="136"/>
      <c r="G11" s="134"/>
    </row>
    <row r="12" spans="2:7" ht="14.25" x14ac:dyDescent="0.35">
      <c r="B12" s="131"/>
      <c r="C12" s="73" t="str">
        <f>+Lantern!B3</f>
        <v>Bill No 3 - Lantern Long Warehouse</v>
      </c>
      <c r="D12" s="73"/>
      <c r="E12" s="135"/>
      <c r="F12" s="136">
        <f>+Lantern!H74</f>
        <v>0</v>
      </c>
      <c r="G12" s="134"/>
    </row>
    <row r="13" spans="2:7" ht="14.25" x14ac:dyDescent="0.35">
      <c r="B13" s="131"/>
      <c r="C13" s="73"/>
      <c r="D13" s="73"/>
      <c r="E13" s="135"/>
      <c r="F13" s="136"/>
      <c r="G13" s="134"/>
    </row>
    <row r="14" spans="2:7" ht="14.25" x14ac:dyDescent="0.35">
      <c r="B14" s="131"/>
      <c r="C14" s="73" t="str">
        <f>+'Lwr Roofs'!B3</f>
        <v>Bill No 4 - Lower Roofs Long Warehouse</v>
      </c>
      <c r="D14" s="73"/>
      <c r="E14" s="135"/>
      <c r="F14" s="136">
        <f>+'Lwr Roofs'!H91</f>
        <v>0</v>
      </c>
      <c r="G14" s="134"/>
    </row>
    <row r="15" spans="2:7" ht="14.25" x14ac:dyDescent="0.35">
      <c r="B15" s="131"/>
      <c r="C15" s="73"/>
      <c r="D15" s="73"/>
      <c r="E15" s="135"/>
      <c r="F15" s="136"/>
      <c r="G15" s="134"/>
    </row>
    <row r="16" spans="2:7" ht="14.25" x14ac:dyDescent="0.35">
      <c r="B16" s="131"/>
      <c r="C16" s="73" t="str">
        <f>+Walls!B3</f>
        <v>Bill No 5 - Walls Long Warehouse</v>
      </c>
      <c r="D16" s="73"/>
      <c r="E16" s="135"/>
      <c r="F16" s="136">
        <f>+Walls!H73</f>
        <v>0</v>
      </c>
      <c r="G16" s="134"/>
    </row>
    <row r="17" spans="2:7" ht="14.25" x14ac:dyDescent="0.35">
      <c r="B17" s="131"/>
      <c r="C17" s="73"/>
      <c r="D17" s="73"/>
      <c r="E17" s="135"/>
      <c r="F17" s="136"/>
      <c r="G17" s="134"/>
    </row>
    <row r="18" spans="2:7" ht="14.25" x14ac:dyDescent="0.35">
      <c r="B18" s="131"/>
      <c r="C18" s="73" t="str">
        <f>+'Wndws and Doors'!B3</f>
        <v>Bill No 6 - Windows and Doors Long Warehouse</v>
      </c>
      <c r="D18" s="73"/>
      <c r="E18" s="135"/>
      <c r="F18" s="136">
        <f>+'Wndws and Doors'!H75</f>
        <v>0</v>
      </c>
      <c r="G18" s="134"/>
    </row>
    <row r="19" spans="2:7" ht="14.25" x14ac:dyDescent="0.35">
      <c r="B19" s="131"/>
      <c r="C19" s="73"/>
      <c r="D19" s="73"/>
      <c r="E19" s="135"/>
      <c r="F19" s="136"/>
      <c r="G19" s="134"/>
    </row>
    <row r="20" spans="2:7" ht="14.25" x14ac:dyDescent="0.35">
      <c r="B20" s="131"/>
      <c r="C20" s="73" t="str">
        <f>+'Rain Wtr Goods'!B3</f>
        <v>Bill No 7 - Rainwater Goods Long Warehouse</v>
      </c>
      <c r="D20" s="73"/>
      <c r="E20" s="135"/>
      <c r="F20" s="136">
        <f>+'Rain Wtr Goods'!H72</f>
        <v>0</v>
      </c>
      <c r="G20" s="134"/>
    </row>
    <row r="21" spans="2:7" ht="14.25" x14ac:dyDescent="0.35">
      <c r="B21" s="131"/>
      <c r="C21" s="73"/>
      <c r="D21" s="73"/>
      <c r="E21" s="135"/>
      <c r="F21" s="136"/>
      <c r="G21" s="134"/>
    </row>
    <row r="22" spans="2:7" ht="14.25" x14ac:dyDescent="0.35">
      <c r="B22" s="131"/>
      <c r="C22" s="73" t="str">
        <f>+'N Lights Roof'!B3</f>
        <v>Bill No 8 - North Lights Roofs</v>
      </c>
      <c r="D22" s="73"/>
      <c r="E22" s="135"/>
      <c r="F22" s="136">
        <f>+'N Lights Roof'!H79</f>
        <v>0</v>
      </c>
      <c r="G22" s="134"/>
    </row>
    <row r="23" spans="2:7" ht="14.25" x14ac:dyDescent="0.35">
      <c r="B23" s="131"/>
      <c r="C23" s="73"/>
      <c r="D23" s="73"/>
      <c r="E23" s="135"/>
      <c r="F23" s="136"/>
      <c r="G23" s="134"/>
    </row>
    <row r="24" spans="2:7" ht="14.25" x14ac:dyDescent="0.35">
      <c r="B24" s="131"/>
      <c r="C24" s="73" t="str">
        <f>+'N Lights Walls'!B3</f>
        <v>Bill No 9 - North Lights Walls</v>
      </c>
      <c r="D24" s="73"/>
      <c r="E24" s="135"/>
      <c r="F24" s="136">
        <f>'N Lights Walls'!H91</f>
        <v>0</v>
      </c>
      <c r="G24" s="134"/>
    </row>
    <row r="25" spans="2:7" ht="14.25" x14ac:dyDescent="0.35">
      <c r="B25" s="131"/>
      <c r="C25" s="73"/>
      <c r="D25" s="73"/>
      <c r="E25" s="135"/>
      <c r="F25" s="136"/>
      <c r="G25" s="134"/>
    </row>
    <row r="26" spans="2:7" ht="14.25" x14ac:dyDescent="0.35">
      <c r="B26" s="131"/>
      <c r="C26" s="73" t="str">
        <f>+'PS Bill'!B3</f>
        <v>Bill No 10 Provisional Sums</v>
      </c>
      <c r="D26" s="73"/>
      <c r="E26" s="135"/>
      <c r="F26" s="136">
        <f>'PS Bill'!H108</f>
        <v>27500</v>
      </c>
      <c r="G26" s="134"/>
    </row>
    <row r="27" spans="2:7" ht="14.25" x14ac:dyDescent="0.35">
      <c r="B27" s="131"/>
      <c r="C27" s="73"/>
      <c r="D27" s="73"/>
      <c r="E27" s="135"/>
      <c r="F27" s="136"/>
      <c r="G27" s="134"/>
    </row>
    <row r="28" spans="2:7" ht="14.25" x14ac:dyDescent="0.35">
      <c r="B28" s="131"/>
      <c r="C28" s="73"/>
      <c r="D28" s="73"/>
      <c r="E28" s="135"/>
      <c r="F28" s="136"/>
      <c r="G28" s="134"/>
    </row>
    <row r="29" spans="2:7" ht="14.25" hidden="1" x14ac:dyDescent="0.35">
      <c r="B29" s="131"/>
      <c r="C29" s="73"/>
      <c r="D29" s="73"/>
      <c r="E29" s="135"/>
      <c r="F29" s="136"/>
      <c r="G29" s="134"/>
    </row>
    <row r="30" spans="2:7" ht="14.25" x14ac:dyDescent="0.35">
      <c r="B30" s="131"/>
      <c r="C30" s="73"/>
      <c r="D30" s="73"/>
      <c r="E30" s="135"/>
      <c r="F30" s="136"/>
      <c r="G30" s="134"/>
    </row>
    <row r="31" spans="2:7" ht="14.25" x14ac:dyDescent="0.35">
      <c r="B31" s="131"/>
      <c r="C31" s="73"/>
      <c r="D31" s="73"/>
      <c r="E31" s="135"/>
      <c r="F31" s="136"/>
      <c r="G31" s="134"/>
    </row>
    <row r="32" spans="2:7" ht="14.25" x14ac:dyDescent="0.35">
      <c r="B32" s="131"/>
      <c r="C32" s="73"/>
      <c r="D32" s="73"/>
      <c r="E32" s="135"/>
      <c r="F32" s="136"/>
      <c r="G32" s="134"/>
    </row>
    <row r="33" spans="2:7" ht="14.25" x14ac:dyDescent="0.35">
      <c r="B33" s="131"/>
      <c r="C33" s="73"/>
      <c r="D33" s="73"/>
      <c r="E33" s="135"/>
      <c r="F33" s="136"/>
      <c r="G33" s="134"/>
    </row>
    <row r="34" spans="2:7" ht="14.25" x14ac:dyDescent="0.35">
      <c r="B34" s="131"/>
      <c r="C34" s="73"/>
      <c r="D34" s="73"/>
      <c r="E34" s="135"/>
      <c r="F34" s="136"/>
      <c r="G34" s="134"/>
    </row>
    <row r="35" spans="2:7" ht="14.25" x14ac:dyDescent="0.35">
      <c r="B35" s="131"/>
      <c r="C35" s="137"/>
      <c r="D35" s="73"/>
      <c r="E35" s="135"/>
      <c r="F35" s="138"/>
      <c r="G35" s="134"/>
    </row>
    <row r="36" spans="2:7" ht="14.25" x14ac:dyDescent="0.35">
      <c r="B36" s="131"/>
      <c r="C36" s="137"/>
      <c r="D36" s="73"/>
      <c r="E36" s="135"/>
      <c r="F36" s="139"/>
      <c r="G36" s="134"/>
    </row>
    <row r="37" spans="2:7" ht="14.25" x14ac:dyDescent="0.35">
      <c r="B37" s="131"/>
      <c r="C37" s="137"/>
      <c r="D37" s="73"/>
      <c r="E37" s="135"/>
      <c r="F37" s="138"/>
      <c r="G37" s="134"/>
    </row>
    <row r="38" spans="2:7" ht="14.25" x14ac:dyDescent="0.35">
      <c r="B38" s="131"/>
      <c r="C38" s="137"/>
      <c r="D38" s="70" t="s">
        <v>18</v>
      </c>
      <c r="E38" s="135"/>
      <c r="F38" s="138">
        <f>F8+F13+F28+F30</f>
        <v>0</v>
      </c>
      <c r="G38" s="134"/>
    </row>
    <row r="39" spans="2:7" ht="14.65" thickBot="1" x14ac:dyDescent="0.4">
      <c r="B39" s="131"/>
      <c r="C39" s="137"/>
      <c r="D39" s="70"/>
      <c r="E39" s="135"/>
      <c r="F39" s="140"/>
      <c r="G39" s="134"/>
    </row>
    <row r="40" spans="2:7" ht="15" thickTop="1" thickBot="1" x14ac:dyDescent="0.4">
      <c r="B40" s="141"/>
      <c r="C40" s="142"/>
      <c r="D40" s="123"/>
      <c r="E40" s="143"/>
      <c r="F40" s="144"/>
      <c r="G40" s="145"/>
    </row>
    <row r="44" spans="2:7" x14ac:dyDescent="0.35">
      <c r="C44" s="2"/>
    </row>
    <row r="45" spans="2:7" x14ac:dyDescent="0.35">
      <c r="C45" s="2"/>
    </row>
  </sheetData>
  <mergeCells count="1">
    <mergeCell ref="C5:D5"/>
  </mergeCells>
  <pageMargins left="0.25" right="0.25" top="0.75" bottom="0.75" header="0.3" footer="0.3"/>
  <pageSetup paperSize="9" scale="8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3465-A71E-49AD-A9EE-B19318DD5F75}">
  <sheetPr>
    <pageSetUpPr fitToPage="1"/>
  </sheetPr>
  <dimension ref="B3:L42"/>
  <sheetViews>
    <sheetView workbookViewId="0">
      <selection activeCell="C11" sqref="C11"/>
    </sheetView>
  </sheetViews>
  <sheetFormatPr defaultColWidth="9.1328125" defaultRowHeight="14.25" x14ac:dyDescent="0.45"/>
  <cols>
    <col min="1" max="1" width="9.1328125" style="187"/>
    <col min="2" max="2" width="6.59765625" style="187" customWidth="1"/>
    <col min="3" max="3" width="48.3984375" style="187" customWidth="1"/>
    <col min="4" max="16384" width="9.1328125" style="187"/>
  </cols>
  <sheetData>
    <row r="3" spans="2:12" ht="18" x14ac:dyDescent="0.55000000000000004">
      <c r="B3" s="302" t="str">
        <f>+Cover!D12</f>
        <v>REPAIRS TO BUILDING 19 THE LONG WAREHOUSE</v>
      </c>
      <c r="C3" s="303"/>
      <c r="D3" s="303"/>
      <c r="E3" s="303"/>
      <c r="F3" s="303"/>
    </row>
    <row r="4" spans="2:12" x14ac:dyDescent="0.45">
      <c r="B4" s="188"/>
    </row>
    <row r="5" spans="2:12" x14ac:dyDescent="0.45">
      <c r="B5" s="304" t="s">
        <v>103</v>
      </c>
      <c r="C5" s="305"/>
      <c r="D5" s="305"/>
      <c r="E5" s="305"/>
    </row>
    <row r="6" spans="2:12" x14ac:dyDescent="0.45">
      <c r="B6" s="188"/>
    </row>
    <row r="7" spans="2:12" ht="17.25" customHeight="1" x14ac:dyDescent="0.45">
      <c r="B7" s="188" t="s">
        <v>104</v>
      </c>
      <c r="C7" s="189" t="s">
        <v>431</v>
      </c>
    </row>
    <row r="8" spans="2:12" x14ac:dyDescent="0.45">
      <c r="B8" s="188"/>
    </row>
    <row r="9" spans="2:12" x14ac:dyDescent="0.45">
      <c r="B9" s="188"/>
    </row>
    <row r="10" spans="2:12" x14ac:dyDescent="0.45">
      <c r="B10" s="188" t="s">
        <v>105</v>
      </c>
      <c r="C10" s="189" t="s">
        <v>432</v>
      </c>
    </row>
    <row r="11" spans="2:12" x14ac:dyDescent="0.45">
      <c r="B11" s="188"/>
      <c r="C11" s="190"/>
    </row>
    <row r="12" spans="2:12" x14ac:dyDescent="0.45">
      <c r="B12" s="188"/>
    </row>
    <row r="13" spans="2:12" x14ac:dyDescent="0.45">
      <c r="B13" s="306" t="s">
        <v>121</v>
      </c>
      <c r="C13" s="301"/>
      <c r="D13" s="301"/>
      <c r="E13" s="301"/>
      <c r="F13" s="301"/>
      <c r="G13" s="301"/>
      <c r="H13" s="191" t="s">
        <v>11</v>
      </c>
    </row>
    <row r="14" spans="2:12" x14ac:dyDescent="0.45">
      <c r="B14" s="188"/>
    </row>
    <row r="15" spans="2:12" ht="45.75" customHeight="1" x14ac:dyDescent="0.45">
      <c r="B15" s="307" t="s">
        <v>106</v>
      </c>
      <c r="C15" s="301"/>
      <c r="D15" s="301"/>
      <c r="E15" s="301"/>
      <c r="F15" s="301"/>
      <c r="G15" s="301"/>
      <c r="L15" s="192"/>
    </row>
    <row r="16" spans="2:12" x14ac:dyDescent="0.45">
      <c r="B16" s="188"/>
    </row>
    <row r="17" spans="2:8" ht="86.25" customHeight="1" x14ac:dyDescent="0.45">
      <c r="B17" s="300" t="s">
        <v>107</v>
      </c>
      <c r="C17" s="301"/>
      <c r="D17" s="301"/>
      <c r="E17" s="301"/>
      <c r="F17" s="301"/>
      <c r="G17" s="301"/>
    </row>
    <row r="18" spans="2:8" x14ac:dyDescent="0.45">
      <c r="B18" s="188"/>
    </row>
    <row r="19" spans="2:8" ht="28.5" customHeight="1" x14ac:dyDescent="0.45">
      <c r="B19" s="300" t="s">
        <v>108</v>
      </c>
      <c r="C19" s="301"/>
      <c r="D19" s="301"/>
      <c r="E19" s="301"/>
      <c r="F19" s="301"/>
      <c r="G19" s="301"/>
    </row>
    <row r="20" spans="2:8" x14ac:dyDescent="0.45">
      <c r="B20" s="188"/>
    </row>
    <row r="21" spans="2:8" x14ac:dyDescent="0.45">
      <c r="B21" s="308" t="s">
        <v>109</v>
      </c>
      <c r="C21" s="301"/>
      <c r="D21" s="301"/>
      <c r="E21" s="301"/>
      <c r="F21" s="301"/>
      <c r="G21" s="301"/>
    </row>
    <row r="22" spans="2:8" x14ac:dyDescent="0.45">
      <c r="B22" s="188"/>
    </row>
    <row r="23" spans="2:8" ht="35.25" customHeight="1" x14ac:dyDescent="0.45">
      <c r="B23" s="309" t="s">
        <v>127</v>
      </c>
      <c r="C23" s="310"/>
      <c r="D23" s="310"/>
      <c r="E23" s="310"/>
      <c r="F23" s="310"/>
      <c r="G23" s="310"/>
      <c r="H23" s="310"/>
    </row>
    <row r="24" spans="2:8" ht="15.75" customHeight="1" x14ac:dyDescent="0.45">
      <c r="B24" s="193"/>
      <c r="C24" s="192"/>
      <c r="D24" s="192"/>
      <c r="E24" s="192"/>
      <c r="F24" s="192"/>
      <c r="G24" s="192"/>
      <c r="H24" s="192"/>
    </row>
    <row r="25" spans="2:8" ht="25.5" customHeight="1" x14ac:dyDescent="0.45">
      <c r="B25" s="300" t="s">
        <v>110</v>
      </c>
      <c r="C25" s="301"/>
      <c r="D25" s="301"/>
      <c r="E25" s="301"/>
      <c r="F25" s="301"/>
      <c r="G25" s="301"/>
    </row>
    <row r="26" spans="2:8" ht="77.25" customHeight="1" x14ac:dyDescent="0.45">
      <c r="B26" s="300" t="s">
        <v>111</v>
      </c>
      <c r="C26" s="301"/>
      <c r="D26" s="301"/>
      <c r="E26" s="301"/>
      <c r="F26" s="301"/>
      <c r="G26" s="301"/>
    </row>
    <row r="27" spans="2:8" ht="67.5" customHeight="1" x14ac:dyDescent="0.45">
      <c r="B27" s="300" t="s">
        <v>112</v>
      </c>
      <c r="C27" s="301"/>
      <c r="D27" s="301"/>
      <c r="E27" s="301"/>
      <c r="F27" s="301"/>
      <c r="G27" s="301"/>
    </row>
    <row r="28" spans="2:8" x14ac:dyDescent="0.45">
      <c r="B28" s="188"/>
    </row>
    <row r="29" spans="2:8" ht="49.5" customHeight="1" x14ac:dyDescent="0.45">
      <c r="B29" s="300" t="s">
        <v>113</v>
      </c>
      <c r="C29" s="301"/>
      <c r="D29" s="301"/>
      <c r="E29" s="301"/>
      <c r="F29" s="301"/>
      <c r="G29" s="301"/>
    </row>
    <row r="30" spans="2:8" x14ac:dyDescent="0.45">
      <c r="B30" s="188"/>
    </row>
    <row r="31" spans="2:8" x14ac:dyDescent="0.45">
      <c r="B31" s="188"/>
    </row>
    <row r="32" spans="2:8" x14ac:dyDescent="0.45">
      <c r="B32" s="188"/>
    </row>
    <row r="33" spans="2:7" x14ac:dyDescent="0.45">
      <c r="B33" s="300" t="s">
        <v>114</v>
      </c>
      <c r="C33" s="301"/>
      <c r="D33" s="301"/>
      <c r="E33" s="301"/>
      <c r="F33" s="301"/>
      <c r="G33" s="301"/>
    </row>
    <row r="34" spans="2:7" x14ac:dyDescent="0.45">
      <c r="B34" s="188"/>
    </row>
    <row r="35" spans="2:7" x14ac:dyDescent="0.45">
      <c r="B35" s="300" t="s">
        <v>115</v>
      </c>
      <c r="C35" s="301"/>
      <c r="D35" s="301"/>
      <c r="E35" s="301"/>
      <c r="F35" s="301"/>
      <c r="G35" s="301"/>
    </row>
    <row r="36" spans="2:7" x14ac:dyDescent="0.45">
      <c r="B36" s="188"/>
    </row>
    <row r="37" spans="2:7" x14ac:dyDescent="0.45">
      <c r="B37" s="300" t="s">
        <v>116</v>
      </c>
      <c r="C37" s="301"/>
      <c r="D37" s="301"/>
      <c r="E37" s="301"/>
      <c r="F37" s="301"/>
      <c r="G37" s="301"/>
    </row>
    <row r="38" spans="2:7" x14ac:dyDescent="0.45">
      <c r="B38" s="188"/>
    </row>
    <row r="39" spans="2:7" x14ac:dyDescent="0.45">
      <c r="B39" s="300" t="s">
        <v>117</v>
      </c>
      <c r="C39" s="301"/>
      <c r="D39" s="301"/>
      <c r="E39" s="301"/>
      <c r="F39" s="301"/>
      <c r="G39" s="301"/>
    </row>
    <row r="40" spans="2:7" x14ac:dyDescent="0.45">
      <c r="B40" s="188"/>
    </row>
    <row r="41" spans="2:7" x14ac:dyDescent="0.45">
      <c r="C41" s="188" t="s">
        <v>118</v>
      </c>
    </row>
    <row r="42" spans="2:7" x14ac:dyDescent="0.45">
      <c r="B42" s="188"/>
    </row>
  </sheetData>
  <mergeCells count="16">
    <mergeCell ref="B27:G27"/>
    <mergeCell ref="B3:F3"/>
    <mergeCell ref="B5:E5"/>
    <mergeCell ref="B13:G13"/>
    <mergeCell ref="B15:G15"/>
    <mergeCell ref="B17:G17"/>
    <mergeCell ref="B19:G19"/>
    <mergeCell ref="B21:G21"/>
    <mergeCell ref="B23:H23"/>
    <mergeCell ref="B25:G25"/>
    <mergeCell ref="B26:G26"/>
    <mergeCell ref="B29:G29"/>
    <mergeCell ref="B33:G33"/>
    <mergeCell ref="B35:G35"/>
    <mergeCell ref="B37:G37"/>
    <mergeCell ref="B39:G39"/>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189"/>
  <sheetViews>
    <sheetView zoomScaleNormal="100" workbookViewId="0">
      <selection activeCell="E188" sqref="E188:F189"/>
    </sheetView>
  </sheetViews>
  <sheetFormatPr defaultColWidth="9.1328125" defaultRowHeight="12.75" x14ac:dyDescent="0.35"/>
  <cols>
    <col min="1" max="1" width="3" customWidth="1"/>
    <col min="3" max="3" width="6.86328125" style="227" customWidth="1"/>
    <col min="4" max="4" width="65.59765625" customWidth="1"/>
    <col min="5" max="6" width="15.73046875" customWidth="1"/>
    <col min="7" max="7" width="23" customWidth="1"/>
  </cols>
  <sheetData>
    <row r="1" spans="2:6" ht="13.15" thickBot="1" x14ac:dyDescent="0.4"/>
    <row r="2" spans="2:6" ht="34.5" customHeight="1" x14ac:dyDescent="0.35">
      <c r="B2" s="7" t="s">
        <v>132</v>
      </c>
      <c r="C2" s="228"/>
      <c r="D2" s="8"/>
      <c r="E2" s="8"/>
      <c r="F2" s="9"/>
    </row>
    <row r="3" spans="2:6" ht="30" customHeight="1" x14ac:dyDescent="0.35">
      <c r="B3" s="10" t="s">
        <v>145</v>
      </c>
      <c r="D3" s="11"/>
      <c r="E3" s="12" t="s">
        <v>89</v>
      </c>
      <c r="F3" s="13"/>
    </row>
    <row r="4" spans="2:6" ht="13.5" customHeight="1" thickBot="1" x14ac:dyDescent="0.4">
      <c r="B4" s="14"/>
      <c r="C4" s="229"/>
      <c r="D4" s="15"/>
      <c r="E4" s="15"/>
      <c r="F4" s="16"/>
    </row>
    <row r="5" spans="2:6" ht="47.25" customHeight="1" thickBot="1" x14ac:dyDescent="0.4">
      <c r="B5" s="17"/>
      <c r="C5" s="230"/>
      <c r="D5" s="18"/>
      <c r="E5" s="19" t="s">
        <v>82</v>
      </c>
      <c r="F5" s="19" t="s">
        <v>83</v>
      </c>
    </row>
    <row r="6" spans="2:6" ht="14.25" x14ac:dyDescent="0.35">
      <c r="B6" s="17"/>
      <c r="C6" s="230"/>
      <c r="D6" s="18"/>
      <c r="E6" s="20"/>
      <c r="F6" s="20" t="str">
        <f>IF(E6="","",E6*#REF!)</f>
        <v/>
      </c>
    </row>
    <row r="7" spans="2:6" ht="57" x14ac:dyDescent="0.35">
      <c r="B7" s="17"/>
      <c r="C7" s="230"/>
      <c r="D7" s="202" t="s">
        <v>133</v>
      </c>
      <c r="E7" s="20"/>
      <c r="F7" s="20" t="str">
        <f>IF(E7="","",E7*#REF!)</f>
        <v/>
      </c>
    </row>
    <row r="8" spans="2:6" ht="14.25" x14ac:dyDescent="0.45">
      <c r="B8" s="21"/>
      <c r="C8" s="231"/>
      <c r="D8" s="24"/>
      <c r="E8" s="31"/>
      <c r="F8" s="32" t="str">
        <f>IF(E8="","",E8*#REF!)</f>
        <v/>
      </c>
    </row>
    <row r="9" spans="2:6" ht="14.25" x14ac:dyDescent="0.45">
      <c r="B9" s="21"/>
      <c r="C9" s="230" t="s">
        <v>184</v>
      </c>
      <c r="D9" s="33" t="s">
        <v>232</v>
      </c>
      <c r="E9" s="31"/>
      <c r="F9" s="32"/>
    </row>
    <row r="10" spans="2:6" ht="14.25" x14ac:dyDescent="0.45">
      <c r="B10" s="21"/>
      <c r="C10" s="230"/>
      <c r="D10" s="33"/>
      <c r="E10" s="31"/>
      <c r="F10" s="32"/>
    </row>
    <row r="11" spans="2:6" ht="14.25" x14ac:dyDescent="0.45">
      <c r="B11" s="22"/>
      <c r="C11" s="231" t="s">
        <v>185</v>
      </c>
      <c r="D11" s="33" t="s">
        <v>233</v>
      </c>
      <c r="E11" s="31"/>
      <c r="F11" s="32"/>
    </row>
    <row r="12" spans="2:6" ht="14.25" x14ac:dyDescent="0.45">
      <c r="B12" s="22"/>
      <c r="C12" s="231"/>
      <c r="D12" s="33"/>
      <c r="E12" s="31"/>
      <c r="F12" s="32"/>
    </row>
    <row r="13" spans="2:6" ht="14.25" x14ac:dyDescent="0.45">
      <c r="B13" s="21"/>
      <c r="C13" s="230" t="s">
        <v>186</v>
      </c>
      <c r="D13" s="33" t="s">
        <v>234</v>
      </c>
      <c r="E13" s="31"/>
      <c r="F13" s="32"/>
    </row>
    <row r="14" spans="2:6" ht="28.5" x14ac:dyDescent="0.45">
      <c r="B14" s="21"/>
      <c r="C14" s="231"/>
      <c r="D14" s="33" t="s">
        <v>147</v>
      </c>
      <c r="E14" s="31"/>
      <c r="F14" s="32"/>
    </row>
    <row r="15" spans="2:6" ht="28.5" x14ac:dyDescent="0.45">
      <c r="B15" s="21"/>
      <c r="C15" s="223"/>
      <c r="D15" s="33" t="s">
        <v>148</v>
      </c>
      <c r="E15" s="31"/>
      <c r="F15" s="32"/>
    </row>
    <row r="16" spans="2:6" ht="14.25" x14ac:dyDescent="0.45">
      <c r="B16" s="21"/>
      <c r="C16" s="223"/>
      <c r="D16" s="33"/>
      <c r="E16" s="31"/>
      <c r="F16" s="32"/>
    </row>
    <row r="17" spans="2:6" ht="14.25" x14ac:dyDescent="0.45">
      <c r="B17" s="21"/>
      <c r="C17" s="223" t="s">
        <v>187</v>
      </c>
      <c r="D17" s="33" t="s">
        <v>235</v>
      </c>
      <c r="E17" s="31"/>
      <c r="F17" s="32"/>
    </row>
    <row r="18" spans="2:6" ht="28.5" x14ac:dyDescent="0.45">
      <c r="B18" s="21"/>
      <c r="C18" s="223"/>
      <c r="D18" s="33" t="s">
        <v>149</v>
      </c>
      <c r="E18" s="31"/>
      <c r="F18" s="32"/>
    </row>
    <row r="19" spans="2:6" ht="14.25" x14ac:dyDescent="0.45">
      <c r="B19" s="21"/>
      <c r="C19" s="223"/>
      <c r="D19" s="23" t="s">
        <v>150</v>
      </c>
      <c r="E19" s="31"/>
      <c r="F19" s="32"/>
    </row>
    <row r="20" spans="2:6" ht="42.75" x14ac:dyDescent="0.45">
      <c r="B20" s="21"/>
      <c r="C20" s="223"/>
      <c r="D20" s="33" t="s">
        <v>151</v>
      </c>
      <c r="E20" s="31"/>
      <c r="F20" s="32"/>
    </row>
    <row r="21" spans="2:6" ht="14.25" x14ac:dyDescent="0.45">
      <c r="B21" s="21"/>
      <c r="C21" s="223"/>
      <c r="D21" s="33"/>
      <c r="E21" s="31"/>
      <c r="F21" s="32"/>
    </row>
    <row r="22" spans="2:6" ht="14.25" x14ac:dyDescent="0.45">
      <c r="B22" s="22"/>
      <c r="C22" s="223" t="s">
        <v>188</v>
      </c>
      <c r="D22" s="33" t="s">
        <v>236</v>
      </c>
      <c r="E22" s="31"/>
      <c r="F22" s="32"/>
    </row>
    <row r="23" spans="2:6" ht="14.25" x14ac:dyDescent="0.45">
      <c r="B23" s="21"/>
      <c r="C23" s="223"/>
      <c r="D23" s="33" t="s">
        <v>152</v>
      </c>
      <c r="E23" s="31"/>
      <c r="F23" s="32"/>
    </row>
    <row r="24" spans="2:6" ht="14.25" x14ac:dyDescent="0.45">
      <c r="B24" s="21"/>
      <c r="C24" s="223"/>
      <c r="D24" s="33" t="s">
        <v>153</v>
      </c>
      <c r="E24" s="31"/>
      <c r="F24" s="32"/>
    </row>
    <row r="25" spans="2:6" ht="14.25" x14ac:dyDescent="0.45">
      <c r="B25" s="21"/>
      <c r="C25" s="223"/>
      <c r="D25" s="33" t="s">
        <v>154</v>
      </c>
      <c r="E25" s="31"/>
      <c r="F25" s="32"/>
    </row>
    <row r="26" spans="2:6" ht="14.25" x14ac:dyDescent="0.45">
      <c r="B26" s="21"/>
      <c r="C26" s="223"/>
      <c r="D26" s="33"/>
      <c r="E26" s="31"/>
      <c r="F26" s="32"/>
    </row>
    <row r="27" spans="2:6" ht="14.25" x14ac:dyDescent="0.45">
      <c r="B27" s="21"/>
      <c r="C27" s="223" t="s">
        <v>189</v>
      </c>
      <c r="D27" s="33" t="s">
        <v>237</v>
      </c>
      <c r="E27" s="31"/>
      <c r="F27" s="32"/>
    </row>
    <row r="28" spans="2:6" ht="14.25" x14ac:dyDescent="0.45">
      <c r="B28" s="21"/>
      <c r="C28" s="223"/>
      <c r="D28" s="33"/>
      <c r="E28" s="31"/>
      <c r="F28" s="32"/>
    </row>
    <row r="29" spans="2:6" ht="42.75" x14ac:dyDescent="0.45">
      <c r="B29" s="21"/>
      <c r="C29" s="223" t="s">
        <v>190</v>
      </c>
      <c r="D29" s="33" t="s">
        <v>238</v>
      </c>
      <c r="E29" s="31"/>
      <c r="F29" s="32"/>
    </row>
    <row r="30" spans="2:6" ht="14.25" x14ac:dyDescent="0.45">
      <c r="B30" s="21"/>
      <c r="C30" s="223"/>
      <c r="D30" s="33"/>
      <c r="E30" s="31"/>
      <c r="F30" s="32"/>
    </row>
    <row r="31" spans="2:6" ht="57" x14ac:dyDescent="0.45">
      <c r="B31" s="21"/>
      <c r="C31" s="223" t="s">
        <v>191</v>
      </c>
      <c r="D31" s="33" t="s">
        <v>239</v>
      </c>
      <c r="E31" s="31"/>
      <c r="F31" s="32"/>
    </row>
    <row r="32" spans="2:6" ht="14.25" x14ac:dyDescent="0.45">
      <c r="B32" s="21"/>
      <c r="C32" s="223"/>
      <c r="D32" s="33"/>
      <c r="E32" s="31"/>
      <c r="F32" s="32"/>
    </row>
    <row r="33" spans="2:6" ht="71.25" x14ac:dyDescent="0.45">
      <c r="B33" s="21"/>
      <c r="C33" s="223" t="s">
        <v>192</v>
      </c>
      <c r="D33" s="33" t="s">
        <v>240</v>
      </c>
      <c r="E33" s="31"/>
      <c r="F33" s="32"/>
    </row>
    <row r="34" spans="2:6" ht="14.25" x14ac:dyDescent="0.45">
      <c r="B34" s="21"/>
      <c r="C34" s="223"/>
      <c r="D34" s="33"/>
      <c r="E34" s="31"/>
      <c r="F34" s="32"/>
    </row>
    <row r="35" spans="2:6" ht="28.5" x14ac:dyDescent="0.45">
      <c r="B35" s="21"/>
      <c r="C35" s="223" t="s">
        <v>193</v>
      </c>
      <c r="D35" s="33" t="s">
        <v>241</v>
      </c>
      <c r="E35" s="31"/>
      <c r="F35" s="32"/>
    </row>
    <row r="36" spans="2:6" ht="14.25" x14ac:dyDescent="0.45">
      <c r="B36" s="21"/>
      <c r="C36" s="223"/>
      <c r="D36" s="33"/>
      <c r="E36" s="31"/>
      <c r="F36" s="32"/>
    </row>
    <row r="37" spans="2:6" s="226" customFormat="1" ht="85.5" x14ac:dyDescent="0.35">
      <c r="B37" s="26"/>
      <c r="C37" s="223" t="s">
        <v>194</v>
      </c>
      <c r="D37" s="194" t="s">
        <v>242</v>
      </c>
      <c r="E37" s="224"/>
      <c r="F37" s="225"/>
    </row>
    <row r="38" spans="2:6" ht="85.5" x14ac:dyDescent="0.45">
      <c r="B38" s="21"/>
      <c r="C38" s="223"/>
      <c r="D38" s="33" t="s">
        <v>155</v>
      </c>
      <c r="E38" s="31"/>
      <c r="F38" s="32"/>
    </row>
    <row r="39" spans="2:6" ht="57" x14ac:dyDescent="0.45">
      <c r="B39" s="21"/>
      <c r="C39" s="223"/>
      <c r="D39" s="33" t="s">
        <v>156</v>
      </c>
      <c r="E39" s="31"/>
      <c r="F39" s="32"/>
    </row>
    <row r="40" spans="2:6" ht="85.5" x14ac:dyDescent="0.45">
      <c r="B40" s="21"/>
      <c r="C40" s="223"/>
      <c r="D40" s="33" t="s">
        <v>157</v>
      </c>
      <c r="E40" s="31"/>
      <c r="F40" s="32"/>
    </row>
    <row r="41" spans="2:6" ht="89.65" customHeight="1" x14ac:dyDescent="0.45">
      <c r="B41" s="21"/>
      <c r="C41" s="223"/>
      <c r="D41" s="33" t="s">
        <v>158</v>
      </c>
      <c r="E41" s="31"/>
      <c r="F41" s="32"/>
    </row>
    <row r="42" spans="2:6" ht="114" x14ac:dyDescent="0.45">
      <c r="B42" s="21"/>
      <c r="C42" s="223"/>
      <c r="D42" s="219" t="s">
        <v>159</v>
      </c>
      <c r="E42" s="31"/>
      <c r="F42" s="32"/>
    </row>
    <row r="43" spans="2:6" ht="42.75" x14ac:dyDescent="0.45">
      <c r="B43" s="21"/>
      <c r="C43" s="223"/>
      <c r="D43" s="33" t="s">
        <v>160</v>
      </c>
      <c r="E43" s="31"/>
      <c r="F43" s="32"/>
    </row>
    <row r="44" spans="2:6" ht="14.25" x14ac:dyDescent="0.45">
      <c r="B44" s="21"/>
      <c r="C44" s="223"/>
      <c r="D44" s="33"/>
      <c r="E44" s="31"/>
      <c r="F44" s="32"/>
    </row>
    <row r="45" spans="2:6" ht="14.25" x14ac:dyDescent="0.45">
      <c r="B45" s="21"/>
      <c r="C45" s="223" t="s">
        <v>195</v>
      </c>
      <c r="D45" s="33" t="s">
        <v>243</v>
      </c>
      <c r="E45" s="31"/>
      <c r="F45" s="32"/>
    </row>
    <row r="46" spans="2:6" ht="14.25" x14ac:dyDescent="0.45">
      <c r="B46" s="21"/>
      <c r="C46" s="223"/>
      <c r="D46" s="33"/>
      <c r="E46" s="31"/>
      <c r="F46" s="32"/>
    </row>
    <row r="47" spans="2:6" ht="114" x14ac:dyDescent="0.45">
      <c r="B47" s="21"/>
      <c r="C47" s="223" t="s">
        <v>197</v>
      </c>
      <c r="D47" s="33" t="s">
        <v>244</v>
      </c>
      <c r="E47" s="31"/>
      <c r="F47" s="32"/>
    </row>
    <row r="48" spans="2:6" ht="14.25" x14ac:dyDescent="0.45">
      <c r="B48" s="21"/>
      <c r="C48" s="223"/>
      <c r="D48" s="33"/>
      <c r="E48" s="31"/>
      <c r="F48" s="32"/>
    </row>
    <row r="49" spans="2:6" ht="14.25" x14ac:dyDescent="0.45">
      <c r="B49" s="21"/>
      <c r="C49" s="223" t="s">
        <v>196</v>
      </c>
      <c r="D49" s="33" t="s">
        <v>245</v>
      </c>
      <c r="E49" s="31"/>
      <c r="F49" s="32"/>
    </row>
    <row r="50" spans="2:6" ht="14.25" x14ac:dyDescent="0.45">
      <c r="B50" s="21"/>
      <c r="C50" s="223"/>
      <c r="D50" s="33"/>
      <c r="E50" s="31"/>
      <c r="F50" s="32"/>
    </row>
    <row r="51" spans="2:6" ht="42.75" x14ac:dyDescent="0.45">
      <c r="B51" s="21"/>
      <c r="C51" s="223" t="s">
        <v>198</v>
      </c>
      <c r="D51" s="33" t="s">
        <v>246</v>
      </c>
      <c r="E51" s="31"/>
      <c r="F51" s="32"/>
    </row>
    <row r="52" spans="2:6" ht="14.25" x14ac:dyDescent="0.45">
      <c r="B52" s="21"/>
      <c r="C52" s="223"/>
      <c r="D52" s="33"/>
      <c r="E52" s="31"/>
      <c r="F52" s="32"/>
    </row>
    <row r="53" spans="2:6" ht="42.75" x14ac:dyDescent="0.35">
      <c r="B53" s="21"/>
      <c r="C53" s="223" t="s">
        <v>199</v>
      </c>
      <c r="D53" s="31" t="s">
        <v>161</v>
      </c>
      <c r="E53" s="31"/>
      <c r="F53" s="32"/>
    </row>
    <row r="54" spans="2:6" ht="14.25" x14ac:dyDescent="0.45">
      <c r="B54" s="21"/>
      <c r="C54" s="223"/>
      <c r="D54" s="24"/>
      <c r="E54" s="31"/>
      <c r="F54" s="32"/>
    </row>
    <row r="55" spans="2:6" ht="28.5" x14ac:dyDescent="0.45">
      <c r="B55" s="21"/>
      <c r="C55" s="223" t="s">
        <v>200</v>
      </c>
      <c r="D55" s="33" t="s">
        <v>247</v>
      </c>
      <c r="E55" s="31"/>
      <c r="F55" s="32"/>
    </row>
    <row r="56" spans="2:6" ht="14.25" x14ac:dyDescent="0.45">
      <c r="B56" s="21"/>
      <c r="C56" s="223"/>
      <c r="D56" s="33"/>
      <c r="E56" s="31"/>
      <c r="F56" s="32"/>
    </row>
    <row r="57" spans="2:6" ht="30.75" customHeight="1" x14ac:dyDescent="0.35">
      <c r="B57" s="25"/>
      <c r="C57" s="223" t="s">
        <v>201</v>
      </c>
      <c r="D57" s="195" t="s">
        <v>248</v>
      </c>
      <c r="E57" s="31"/>
      <c r="F57" s="32"/>
    </row>
    <row r="58" spans="2:6" ht="28.5" x14ac:dyDescent="0.35">
      <c r="B58" s="25"/>
      <c r="C58" s="223"/>
      <c r="D58" s="195" t="s">
        <v>162</v>
      </c>
      <c r="E58" s="31"/>
      <c r="F58" s="32"/>
    </row>
    <row r="59" spans="2:6" ht="14.25" x14ac:dyDescent="0.45">
      <c r="B59" s="25"/>
      <c r="C59" s="223"/>
      <c r="D59" s="33"/>
      <c r="E59" s="31"/>
      <c r="F59" s="32"/>
    </row>
    <row r="60" spans="2:6" ht="14.25" x14ac:dyDescent="0.45">
      <c r="B60" s="21"/>
      <c r="C60" s="223" t="s">
        <v>202</v>
      </c>
      <c r="D60" s="33" t="s">
        <v>249</v>
      </c>
      <c r="E60" s="31"/>
      <c r="F60" s="32"/>
    </row>
    <row r="61" spans="2:6" ht="14.25" x14ac:dyDescent="0.45">
      <c r="B61" s="21"/>
      <c r="C61" s="223"/>
      <c r="D61" s="33"/>
      <c r="E61" s="31"/>
      <c r="F61" s="32"/>
    </row>
    <row r="62" spans="2:6" ht="42.75" x14ac:dyDescent="0.45">
      <c r="B62" s="21"/>
      <c r="C62" s="223" t="s">
        <v>203</v>
      </c>
      <c r="D62" s="33" t="s">
        <v>250</v>
      </c>
      <c r="E62" s="31"/>
      <c r="F62" s="32"/>
    </row>
    <row r="63" spans="2:6" ht="14.25" x14ac:dyDescent="0.45">
      <c r="B63" s="21"/>
      <c r="C63" s="223"/>
      <c r="D63" s="33"/>
      <c r="E63" s="31"/>
      <c r="F63" s="32"/>
    </row>
    <row r="64" spans="2:6" ht="14.25" x14ac:dyDescent="0.45">
      <c r="B64" s="21"/>
      <c r="C64" s="223"/>
      <c r="D64" s="33" t="s">
        <v>205</v>
      </c>
      <c r="E64" s="31"/>
      <c r="F64" s="32"/>
    </row>
    <row r="65" spans="2:7" ht="14.25" x14ac:dyDescent="0.45">
      <c r="B65" s="21"/>
      <c r="C65" s="223"/>
      <c r="D65" s="33"/>
      <c r="E65" s="31"/>
      <c r="F65" s="32"/>
    </row>
    <row r="66" spans="2:7" ht="14.25" x14ac:dyDescent="0.45">
      <c r="B66" s="21"/>
      <c r="C66" s="223"/>
      <c r="D66" s="33" t="s">
        <v>204</v>
      </c>
      <c r="E66" s="31"/>
      <c r="F66" s="32"/>
    </row>
    <row r="67" spans="2:7" ht="14.25" x14ac:dyDescent="0.45">
      <c r="B67" s="21"/>
      <c r="C67" s="223"/>
      <c r="D67" s="33"/>
      <c r="E67" s="31"/>
      <c r="F67" s="32"/>
    </row>
    <row r="68" spans="2:7" ht="14.25" x14ac:dyDescent="0.45">
      <c r="B68" s="21"/>
      <c r="C68" s="223"/>
      <c r="D68" s="33" t="s">
        <v>206</v>
      </c>
      <c r="E68" s="31"/>
      <c r="F68" s="32"/>
    </row>
    <row r="69" spans="2:7" ht="14.25" x14ac:dyDescent="0.45">
      <c r="B69" s="21"/>
      <c r="C69" s="223"/>
      <c r="D69" s="33"/>
      <c r="E69" s="31"/>
      <c r="F69" s="32"/>
    </row>
    <row r="70" spans="2:7" ht="14.25" x14ac:dyDescent="0.45">
      <c r="B70" s="21"/>
      <c r="C70" s="223"/>
      <c r="D70" s="33" t="s">
        <v>207</v>
      </c>
      <c r="E70" s="31"/>
      <c r="F70" s="32"/>
    </row>
    <row r="71" spans="2:7" ht="14.25" x14ac:dyDescent="0.45">
      <c r="B71" s="21"/>
      <c r="C71" s="223"/>
      <c r="D71" s="33"/>
      <c r="E71" s="31"/>
      <c r="F71" s="32"/>
    </row>
    <row r="72" spans="2:7" ht="14.25" x14ac:dyDescent="0.35">
      <c r="B72" s="21"/>
      <c r="C72" s="223"/>
      <c r="D72" s="31" t="s">
        <v>208</v>
      </c>
      <c r="E72" s="31"/>
      <c r="F72" s="32"/>
    </row>
    <row r="73" spans="2:7" ht="14.25" x14ac:dyDescent="0.35">
      <c r="B73" s="21"/>
      <c r="C73" s="223"/>
      <c r="D73" s="31"/>
      <c r="E73" s="31"/>
      <c r="F73" s="32"/>
    </row>
    <row r="74" spans="2:7" ht="14.25" x14ac:dyDescent="0.35">
      <c r="B74" s="21"/>
      <c r="C74" s="223"/>
      <c r="D74" s="31" t="s">
        <v>209</v>
      </c>
      <c r="E74" s="31"/>
      <c r="F74" s="32"/>
    </row>
    <row r="75" spans="2:7" ht="14.25" x14ac:dyDescent="0.35">
      <c r="B75" s="21"/>
      <c r="C75" s="223"/>
      <c r="D75" s="218"/>
      <c r="E75" s="31"/>
      <c r="F75" s="32"/>
    </row>
    <row r="76" spans="2:7" ht="14.25" x14ac:dyDescent="0.45">
      <c r="B76" s="21"/>
      <c r="C76" s="223"/>
      <c r="D76" s="33" t="s">
        <v>210</v>
      </c>
      <c r="E76" s="31"/>
      <c r="F76" s="32"/>
    </row>
    <row r="77" spans="2:7" ht="14.25" x14ac:dyDescent="0.45">
      <c r="B77" s="21"/>
      <c r="C77" s="223"/>
      <c r="D77" s="33"/>
      <c r="E77" s="31"/>
      <c r="F77" s="32"/>
    </row>
    <row r="78" spans="2:7" ht="14.25" x14ac:dyDescent="0.45">
      <c r="B78" s="21"/>
      <c r="C78" s="223"/>
      <c r="D78" s="33" t="s">
        <v>211</v>
      </c>
      <c r="E78" s="31"/>
      <c r="F78" s="32"/>
    </row>
    <row r="79" spans="2:7" ht="14.25" x14ac:dyDescent="0.45">
      <c r="B79" s="21"/>
      <c r="C79" s="223"/>
      <c r="D79" s="33"/>
      <c r="E79" s="31"/>
      <c r="F79" s="32"/>
    </row>
    <row r="80" spans="2:7" ht="14.25" x14ac:dyDescent="0.45">
      <c r="B80" s="21"/>
      <c r="C80" s="223"/>
      <c r="D80" s="33" t="s">
        <v>212</v>
      </c>
      <c r="E80" s="31"/>
      <c r="F80" s="32"/>
      <c r="G80" s="196"/>
    </row>
    <row r="81" spans="2:7" ht="14.25" x14ac:dyDescent="0.45">
      <c r="B81" s="21"/>
      <c r="C81" s="223"/>
      <c r="D81" s="33"/>
      <c r="E81" s="31"/>
      <c r="F81" s="32"/>
      <c r="G81" s="196"/>
    </row>
    <row r="82" spans="2:7" ht="14.25" x14ac:dyDescent="0.45">
      <c r="B82" s="21"/>
      <c r="C82" s="223"/>
      <c r="D82" s="33" t="s">
        <v>213</v>
      </c>
      <c r="E82" s="31"/>
      <c r="F82" s="32"/>
    </row>
    <row r="83" spans="2:7" ht="14.25" x14ac:dyDescent="0.45">
      <c r="B83" s="21"/>
      <c r="C83" s="223"/>
      <c r="D83" s="33"/>
      <c r="E83" s="31"/>
      <c r="F83" s="32"/>
    </row>
    <row r="84" spans="2:7" ht="14.25" x14ac:dyDescent="0.45">
      <c r="B84" s="21"/>
      <c r="C84" s="223"/>
      <c r="D84" s="33" t="s">
        <v>214</v>
      </c>
      <c r="E84" s="31"/>
      <c r="F84" s="32"/>
    </row>
    <row r="85" spans="2:7" ht="14.25" x14ac:dyDescent="0.45">
      <c r="B85" s="21"/>
      <c r="C85" s="223"/>
      <c r="D85" s="33"/>
      <c r="E85" s="31"/>
      <c r="F85" s="32"/>
    </row>
    <row r="86" spans="2:7" ht="14.25" x14ac:dyDescent="0.45">
      <c r="B86" s="21"/>
      <c r="C86" s="223"/>
      <c r="D86" s="33" t="s">
        <v>215</v>
      </c>
      <c r="E86" s="31"/>
      <c r="F86" s="32"/>
    </row>
    <row r="87" spans="2:7" ht="14.25" x14ac:dyDescent="0.45">
      <c r="B87" s="21"/>
      <c r="C87" s="223"/>
      <c r="D87" s="33"/>
      <c r="E87" s="31"/>
      <c r="F87" s="32"/>
    </row>
    <row r="88" spans="2:7" ht="14.25" x14ac:dyDescent="0.45">
      <c r="B88" s="21"/>
      <c r="C88" s="223"/>
      <c r="D88" s="33" t="s">
        <v>216</v>
      </c>
      <c r="E88" s="31"/>
      <c r="F88" s="32"/>
    </row>
    <row r="89" spans="2:7" ht="14.25" x14ac:dyDescent="0.45">
      <c r="B89" s="21"/>
      <c r="C89" s="223"/>
      <c r="D89" s="33"/>
      <c r="E89" s="31"/>
      <c r="F89" s="32"/>
    </row>
    <row r="90" spans="2:7" ht="14.25" x14ac:dyDescent="0.45">
      <c r="B90" s="21"/>
      <c r="C90" s="223"/>
      <c r="D90" s="33" t="s">
        <v>217</v>
      </c>
      <c r="E90" s="31"/>
      <c r="F90" s="32"/>
    </row>
    <row r="91" spans="2:7" ht="14.25" x14ac:dyDescent="0.45">
      <c r="B91" s="21"/>
      <c r="C91" s="223"/>
      <c r="D91" s="33" t="s">
        <v>163</v>
      </c>
      <c r="E91" s="31"/>
      <c r="F91" s="32"/>
    </row>
    <row r="92" spans="2:7" ht="14.25" x14ac:dyDescent="0.45">
      <c r="B92" s="21"/>
      <c r="C92" s="223"/>
      <c r="D92" s="33"/>
      <c r="E92" s="31"/>
      <c r="F92" s="32"/>
    </row>
    <row r="93" spans="2:7" ht="14.25" x14ac:dyDescent="0.45">
      <c r="B93" s="21"/>
      <c r="C93" s="223"/>
      <c r="D93" s="33" t="s">
        <v>218</v>
      </c>
      <c r="E93" s="31"/>
      <c r="F93" s="32"/>
    </row>
    <row r="94" spans="2:7" ht="14.25" x14ac:dyDescent="0.45">
      <c r="B94" s="21"/>
      <c r="C94" s="223"/>
      <c r="D94" s="33"/>
      <c r="E94" s="31"/>
      <c r="F94" s="32"/>
    </row>
    <row r="95" spans="2:7" ht="14.25" x14ac:dyDescent="0.45">
      <c r="B95" s="21"/>
      <c r="C95" s="223"/>
      <c r="D95" s="33" t="s">
        <v>219</v>
      </c>
      <c r="E95" s="31"/>
      <c r="F95" s="32"/>
    </row>
    <row r="96" spans="2:7" ht="14.25" x14ac:dyDescent="0.45">
      <c r="B96" s="21"/>
      <c r="C96" s="223"/>
      <c r="D96" s="33"/>
      <c r="E96" s="31"/>
      <c r="F96" s="32"/>
    </row>
    <row r="97" spans="2:6" ht="14.25" x14ac:dyDescent="0.45">
      <c r="B97" s="21"/>
      <c r="C97" s="223"/>
      <c r="D97" s="33" t="s">
        <v>220</v>
      </c>
      <c r="E97" s="31"/>
      <c r="F97" s="32"/>
    </row>
    <row r="98" spans="2:6" ht="14.25" x14ac:dyDescent="0.45">
      <c r="B98" s="21"/>
      <c r="C98" s="223"/>
      <c r="D98" s="33" t="s">
        <v>164</v>
      </c>
      <c r="E98" s="31"/>
      <c r="F98" s="32"/>
    </row>
    <row r="99" spans="2:6" ht="14.25" x14ac:dyDescent="0.45">
      <c r="B99" s="21"/>
      <c r="C99" s="223"/>
      <c r="D99" s="33"/>
      <c r="E99" s="31"/>
      <c r="F99" s="32"/>
    </row>
    <row r="100" spans="2:6" ht="14.25" x14ac:dyDescent="0.45">
      <c r="B100" s="21"/>
      <c r="C100" s="223"/>
      <c r="D100" s="33" t="s">
        <v>221</v>
      </c>
      <c r="E100" s="31"/>
      <c r="F100" s="32"/>
    </row>
    <row r="101" spans="2:6" ht="14.25" x14ac:dyDescent="0.45">
      <c r="B101" s="21"/>
      <c r="C101" s="223"/>
      <c r="D101" s="33"/>
      <c r="E101" s="31"/>
      <c r="F101" s="32"/>
    </row>
    <row r="102" spans="2:6" ht="14.25" x14ac:dyDescent="0.45">
      <c r="B102" s="21"/>
      <c r="C102" s="223"/>
      <c r="D102" s="33" t="s">
        <v>222</v>
      </c>
      <c r="E102" s="31"/>
      <c r="F102" s="32"/>
    </row>
    <row r="103" spans="2:6" ht="14.25" x14ac:dyDescent="0.45">
      <c r="B103" s="21"/>
      <c r="C103" s="223"/>
      <c r="D103" s="33"/>
      <c r="E103" s="31"/>
      <c r="F103" s="32"/>
    </row>
    <row r="104" spans="2:6" ht="14.25" x14ac:dyDescent="0.35">
      <c r="B104" s="21"/>
      <c r="C104" s="223"/>
      <c r="D104" s="194" t="s">
        <v>223</v>
      </c>
      <c r="E104" s="31"/>
      <c r="F104" s="32"/>
    </row>
    <row r="105" spans="2:6" ht="14.25" x14ac:dyDescent="0.35">
      <c r="B105" s="21"/>
      <c r="C105" s="223"/>
      <c r="D105" s="194"/>
      <c r="E105" s="31"/>
      <c r="F105" s="32"/>
    </row>
    <row r="106" spans="2:6" ht="14.25" x14ac:dyDescent="0.45">
      <c r="B106" s="21"/>
      <c r="C106" s="223"/>
      <c r="D106" s="33" t="s">
        <v>224</v>
      </c>
      <c r="E106" s="31"/>
      <c r="F106" s="32"/>
    </row>
    <row r="107" spans="2:6" ht="14.25" x14ac:dyDescent="0.45">
      <c r="B107" s="21"/>
      <c r="C107" s="223"/>
      <c r="D107" s="33"/>
      <c r="E107" s="31"/>
      <c r="F107" s="32"/>
    </row>
    <row r="108" spans="2:6" ht="14.25" x14ac:dyDescent="0.45">
      <c r="B108" s="21"/>
      <c r="C108" s="223"/>
      <c r="D108" s="33" t="s">
        <v>225</v>
      </c>
      <c r="E108" s="31"/>
      <c r="F108" s="32"/>
    </row>
    <row r="109" spans="2:6" ht="14.25" x14ac:dyDescent="0.45">
      <c r="B109" s="21"/>
      <c r="C109" s="223"/>
      <c r="D109" s="33"/>
      <c r="E109" s="31"/>
      <c r="F109" s="32"/>
    </row>
    <row r="110" spans="2:6" ht="28.5" x14ac:dyDescent="0.45">
      <c r="B110" s="21"/>
      <c r="C110" s="223"/>
      <c r="D110" s="33" t="s">
        <v>226</v>
      </c>
      <c r="E110" s="31"/>
      <c r="F110" s="32"/>
    </row>
    <row r="111" spans="2:6" ht="14.25" x14ac:dyDescent="0.45">
      <c r="B111" s="21"/>
      <c r="C111" s="223"/>
      <c r="D111" s="33"/>
      <c r="E111" s="31"/>
      <c r="F111" s="32"/>
    </row>
    <row r="112" spans="2:6" ht="14.25" x14ac:dyDescent="0.45">
      <c r="B112" s="21"/>
      <c r="C112" s="223"/>
      <c r="D112" s="33" t="s">
        <v>227</v>
      </c>
      <c r="E112" s="31"/>
      <c r="F112" s="32"/>
    </row>
    <row r="113" spans="2:6" ht="14.25" x14ac:dyDescent="0.45">
      <c r="B113" s="21"/>
      <c r="C113" s="223"/>
      <c r="D113" s="33"/>
      <c r="E113" s="31"/>
      <c r="F113" s="32"/>
    </row>
    <row r="114" spans="2:6" ht="14.25" x14ac:dyDescent="0.45">
      <c r="B114" s="21"/>
      <c r="C114" s="223"/>
      <c r="D114" s="33" t="s">
        <v>228</v>
      </c>
      <c r="E114" s="31"/>
      <c r="F114" s="32"/>
    </row>
    <row r="115" spans="2:6" ht="14.25" x14ac:dyDescent="0.45">
      <c r="B115" s="21"/>
      <c r="C115" s="223"/>
      <c r="D115" s="33"/>
      <c r="E115" s="31"/>
      <c r="F115" s="32"/>
    </row>
    <row r="116" spans="2:6" ht="14.25" x14ac:dyDescent="0.45">
      <c r="B116" s="21"/>
      <c r="C116" s="223"/>
      <c r="D116" s="33" t="s">
        <v>229</v>
      </c>
      <c r="E116" s="31"/>
      <c r="F116" s="32"/>
    </row>
    <row r="117" spans="2:6" ht="14.25" x14ac:dyDescent="0.45">
      <c r="B117" s="21"/>
      <c r="C117" s="223"/>
      <c r="D117" s="33"/>
      <c r="E117" s="31"/>
      <c r="F117" s="32"/>
    </row>
    <row r="118" spans="2:6" ht="14.25" x14ac:dyDescent="0.45">
      <c r="B118" s="21"/>
      <c r="C118" s="223"/>
      <c r="D118" s="33" t="s">
        <v>230</v>
      </c>
      <c r="E118" s="31"/>
      <c r="F118" s="32"/>
    </row>
    <row r="119" spans="2:6" ht="14.25" x14ac:dyDescent="0.45">
      <c r="B119" s="21"/>
      <c r="C119" s="223"/>
      <c r="D119" s="33" t="s">
        <v>231</v>
      </c>
      <c r="E119" s="31"/>
      <c r="F119" s="32"/>
    </row>
    <row r="120" spans="2:6" ht="14.25" x14ac:dyDescent="0.45">
      <c r="B120" s="21"/>
      <c r="C120" s="223"/>
      <c r="D120" s="33"/>
      <c r="E120" s="31"/>
      <c r="F120" s="32"/>
    </row>
    <row r="121" spans="2:6" ht="28.5" x14ac:dyDescent="0.45">
      <c r="B121" s="21"/>
      <c r="C121" s="223" t="s">
        <v>252</v>
      </c>
      <c r="D121" s="33" t="s">
        <v>251</v>
      </c>
      <c r="E121" s="31"/>
      <c r="F121" s="32"/>
    </row>
    <row r="122" spans="2:6" ht="14.25" x14ac:dyDescent="0.45">
      <c r="B122" s="21"/>
      <c r="C122" s="223"/>
      <c r="D122" s="33"/>
      <c r="E122" s="31"/>
      <c r="F122" s="32"/>
    </row>
    <row r="123" spans="2:6" ht="14.25" x14ac:dyDescent="0.45">
      <c r="B123" s="21"/>
      <c r="C123" s="223" t="s">
        <v>253</v>
      </c>
      <c r="D123" s="33" t="s">
        <v>277</v>
      </c>
      <c r="E123" s="31"/>
      <c r="F123" s="32"/>
    </row>
    <row r="124" spans="2:6" ht="14.25" x14ac:dyDescent="0.45">
      <c r="B124" s="21"/>
      <c r="C124" s="223"/>
      <c r="D124" s="33"/>
      <c r="E124" s="31"/>
      <c r="F124" s="32"/>
    </row>
    <row r="125" spans="2:6" ht="28.5" x14ac:dyDescent="0.45">
      <c r="B125" s="21"/>
      <c r="C125" s="223" t="s">
        <v>254</v>
      </c>
      <c r="D125" s="33" t="s">
        <v>278</v>
      </c>
      <c r="E125" s="31"/>
      <c r="F125" s="32"/>
    </row>
    <row r="126" spans="2:6" ht="14.25" x14ac:dyDescent="0.45">
      <c r="B126" s="21"/>
      <c r="C126" s="223"/>
      <c r="D126" s="33"/>
      <c r="E126" s="31"/>
      <c r="F126" s="32"/>
    </row>
    <row r="127" spans="2:6" ht="42.75" x14ac:dyDescent="0.45">
      <c r="B127" s="21"/>
      <c r="C127" s="223" t="s">
        <v>255</v>
      </c>
      <c r="D127" s="33" t="s">
        <v>279</v>
      </c>
      <c r="E127" s="31"/>
      <c r="F127" s="32"/>
    </row>
    <row r="128" spans="2:6" ht="14.25" x14ac:dyDescent="0.45">
      <c r="B128" s="21"/>
      <c r="C128" s="223"/>
      <c r="D128" s="33"/>
      <c r="E128" s="31"/>
      <c r="F128" s="32"/>
    </row>
    <row r="129" spans="2:6" ht="14.25" x14ac:dyDescent="0.45">
      <c r="B129" s="21"/>
      <c r="C129" s="223"/>
      <c r="D129" s="33"/>
      <c r="E129" s="31"/>
      <c r="F129" s="32"/>
    </row>
    <row r="130" spans="2:6" ht="28.5" x14ac:dyDescent="0.45">
      <c r="B130" s="21"/>
      <c r="C130" s="223" t="s">
        <v>256</v>
      </c>
      <c r="D130" s="33" t="s">
        <v>280</v>
      </c>
      <c r="E130" s="31"/>
      <c r="F130" s="32"/>
    </row>
    <row r="131" spans="2:6" ht="14.25" x14ac:dyDescent="0.45">
      <c r="B131" s="21"/>
      <c r="C131" s="223"/>
      <c r="D131" s="33"/>
      <c r="E131" s="31"/>
      <c r="F131" s="32"/>
    </row>
    <row r="132" spans="2:6" ht="28.5" x14ac:dyDescent="0.45">
      <c r="B132" s="26"/>
      <c r="C132" s="223" t="s">
        <v>257</v>
      </c>
      <c r="D132" s="219" t="s">
        <v>281</v>
      </c>
      <c r="E132" s="31"/>
      <c r="F132" s="32"/>
    </row>
    <row r="133" spans="2:6" ht="14.25" x14ac:dyDescent="0.45">
      <c r="B133" s="26"/>
      <c r="C133" s="223"/>
      <c r="D133" s="219"/>
      <c r="E133" s="31"/>
      <c r="F133" s="32"/>
    </row>
    <row r="134" spans="2:6" ht="57" x14ac:dyDescent="0.45">
      <c r="B134" s="21"/>
      <c r="C134" s="223" t="s">
        <v>259</v>
      </c>
      <c r="D134" s="33" t="s">
        <v>282</v>
      </c>
      <c r="E134" s="31"/>
      <c r="F134" s="32"/>
    </row>
    <row r="135" spans="2:6" ht="14.25" x14ac:dyDescent="0.45">
      <c r="B135" s="21"/>
      <c r="C135" s="223"/>
      <c r="D135" s="33"/>
      <c r="E135" s="31"/>
      <c r="F135" s="32"/>
    </row>
    <row r="136" spans="2:6" ht="14.25" x14ac:dyDescent="0.45">
      <c r="B136" s="21"/>
      <c r="C136" s="223" t="s">
        <v>260</v>
      </c>
      <c r="D136" s="33" t="s">
        <v>283</v>
      </c>
      <c r="E136" s="31"/>
      <c r="F136" s="32"/>
    </row>
    <row r="137" spans="2:6" ht="14.25" x14ac:dyDescent="0.45">
      <c r="B137" s="21"/>
      <c r="C137" s="223"/>
      <c r="D137" s="33"/>
      <c r="E137" s="31"/>
      <c r="F137" s="32"/>
    </row>
    <row r="138" spans="2:6" ht="14.25" x14ac:dyDescent="0.45">
      <c r="B138" s="21"/>
      <c r="C138" s="223" t="s">
        <v>258</v>
      </c>
      <c r="D138" s="33" t="s">
        <v>284</v>
      </c>
      <c r="E138" s="31"/>
      <c r="F138" s="32"/>
    </row>
    <row r="139" spans="2:6" ht="14.25" x14ac:dyDescent="0.45">
      <c r="B139" s="21"/>
      <c r="C139" s="223"/>
      <c r="D139" s="33"/>
      <c r="E139" s="31"/>
      <c r="F139" s="32"/>
    </row>
    <row r="140" spans="2:6" ht="71.25" x14ac:dyDescent="0.45">
      <c r="B140" s="21"/>
      <c r="C140" s="223" t="s">
        <v>263</v>
      </c>
      <c r="D140" s="33" t="s">
        <v>285</v>
      </c>
      <c r="E140" s="31"/>
      <c r="F140" s="32"/>
    </row>
    <row r="141" spans="2:6" ht="14.25" x14ac:dyDescent="0.45">
      <c r="B141" s="21"/>
      <c r="C141" s="223"/>
      <c r="D141" s="33"/>
      <c r="E141" s="31"/>
      <c r="F141" s="32"/>
    </row>
    <row r="142" spans="2:6" ht="14.25" x14ac:dyDescent="0.45">
      <c r="B142" s="21"/>
      <c r="C142" s="223" t="s">
        <v>261</v>
      </c>
      <c r="D142" s="33" t="s">
        <v>286</v>
      </c>
      <c r="E142" s="31"/>
      <c r="F142" s="32"/>
    </row>
    <row r="143" spans="2:6" ht="14.25" x14ac:dyDescent="0.45">
      <c r="B143" s="21"/>
      <c r="C143" s="223"/>
      <c r="D143" s="33"/>
      <c r="E143" s="31"/>
      <c r="F143" s="32"/>
    </row>
    <row r="144" spans="2:6" ht="28.5" x14ac:dyDescent="0.45">
      <c r="B144" s="21"/>
      <c r="C144" s="223" t="s">
        <v>262</v>
      </c>
      <c r="D144" s="33" t="s">
        <v>287</v>
      </c>
      <c r="E144" s="31"/>
      <c r="F144" s="32"/>
    </row>
    <row r="145" spans="2:6" ht="14.25" x14ac:dyDescent="0.45">
      <c r="B145" s="21"/>
      <c r="C145" s="223"/>
      <c r="D145" s="33" t="s">
        <v>165</v>
      </c>
      <c r="E145" s="31"/>
      <c r="F145" s="32"/>
    </row>
    <row r="146" spans="2:6" ht="28.5" x14ac:dyDescent="0.45">
      <c r="B146" s="21"/>
      <c r="C146" s="223"/>
      <c r="D146" s="33" t="s">
        <v>166</v>
      </c>
      <c r="E146" s="31"/>
      <c r="F146" s="32"/>
    </row>
    <row r="147" spans="2:6" ht="14.25" x14ac:dyDescent="0.45">
      <c r="B147" s="21"/>
      <c r="C147" s="223"/>
      <c r="D147" s="33" t="s">
        <v>167</v>
      </c>
      <c r="E147" s="31"/>
      <c r="F147" s="32"/>
    </row>
    <row r="148" spans="2:6" ht="14.25" x14ac:dyDescent="0.45">
      <c r="B148" s="21"/>
      <c r="C148" s="223"/>
      <c r="D148" s="33"/>
      <c r="E148" s="31"/>
      <c r="F148" s="32"/>
    </row>
    <row r="149" spans="2:6" ht="57" x14ac:dyDescent="0.45">
      <c r="B149" s="21"/>
      <c r="C149" s="223" t="s">
        <v>264</v>
      </c>
      <c r="D149" s="33" t="s">
        <v>288</v>
      </c>
      <c r="E149" s="31"/>
      <c r="F149" s="32"/>
    </row>
    <row r="150" spans="2:6" ht="14.25" x14ac:dyDescent="0.45">
      <c r="B150" s="21"/>
      <c r="C150" s="223"/>
      <c r="D150" s="33"/>
      <c r="E150" s="31"/>
      <c r="F150" s="32"/>
    </row>
    <row r="151" spans="2:6" ht="14.25" x14ac:dyDescent="0.45">
      <c r="B151" s="21"/>
      <c r="C151" s="223" t="s">
        <v>265</v>
      </c>
      <c r="D151" s="33" t="s">
        <v>289</v>
      </c>
      <c r="E151" s="31"/>
      <c r="F151" s="32"/>
    </row>
    <row r="152" spans="2:6" ht="14.25" x14ac:dyDescent="0.45">
      <c r="B152" s="21"/>
      <c r="C152" s="223"/>
      <c r="D152" s="33"/>
      <c r="E152" s="31"/>
      <c r="F152" s="32"/>
    </row>
    <row r="153" spans="2:6" ht="28.5" x14ac:dyDescent="0.45">
      <c r="B153" s="21"/>
      <c r="C153" s="223" t="s">
        <v>266</v>
      </c>
      <c r="D153" s="33" t="s">
        <v>290</v>
      </c>
      <c r="E153" s="31"/>
      <c r="F153" s="32"/>
    </row>
    <row r="154" spans="2:6" ht="14.25" x14ac:dyDescent="0.45">
      <c r="B154" s="21"/>
      <c r="C154" s="223"/>
      <c r="D154" s="33" t="s">
        <v>168</v>
      </c>
      <c r="E154" s="31"/>
      <c r="F154" s="32"/>
    </row>
    <row r="155" spans="2:6" ht="14.25" x14ac:dyDescent="0.45">
      <c r="B155" s="21"/>
      <c r="C155" s="223"/>
      <c r="D155" s="33" t="s">
        <v>169</v>
      </c>
      <c r="E155" s="31"/>
      <c r="F155" s="32"/>
    </row>
    <row r="156" spans="2:6" ht="14.25" x14ac:dyDescent="0.45">
      <c r="B156" s="21"/>
      <c r="C156" s="223"/>
      <c r="D156" s="33"/>
      <c r="E156" s="31"/>
      <c r="F156" s="32"/>
    </row>
    <row r="157" spans="2:6" ht="42.75" x14ac:dyDescent="0.45">
      <c r="B157" s="21"/>
      <c r="C157" s="223" t="s">
        <v>267</v>
      </c>
      <c r="D157" s="33" t="s">
        <v>291</v>
      </c>
      <c r="E157" s="31"/>
      <c r="F157" s="32"/>
    </row>
    <row r="158" spans="2:6" ht="14.25" x14ac:dyDescent="0.45">
      <c r="B158" s="21"/>
      <c r="C158" s="223"/>
      <c r="D158" s="33"/>
      <c r="E158" s="31"/>
      <c r="F158" s="32"/>
    </row>
    <row r="159" spans="2:6" ht="28.5" x14ac:dyDescent="0.45">
      <c r="B159" s="21"/>
      <c r="C159" s="223" t="s">
        <v>268</v>
      </c>
      <c r="D159" s="33" t="s">
        <v>292</v>
      </c>
      <c r="E159" s="31"/>
      <c r="F159" s="32"/>
    </row>
    <row r="160" spans="2:6" ht="14.25" x14ac:dyDescent="0.45">
      <c r="B160" s="21"/>
      <c r="C160" s="223"/>
      <c r="D160" s="33"/>
      <c r="E160" s="31"/>
      <c r="F160" s="32"/>
    </row>
    <row r="161" spans="2:6" ht="14.25" x14ac:dyDescent="0.45">
      <c r="B161" s="21"/>
      <c r="C161" s="223" t="s">
        <v>269</v>
      </c>
      <c r="D161" s="33" t="s">
        <v>13</v>
      </c>
      <c r="E161" s="31"/>
      <c r="F161" s="32"/>
    </row>
    <row r="162" spans="2:6" ht="14.25" x14ac:dyDescent="0.45">
      <c r="B162" s="21"/>
      <c r="C162" s="223"/>
      <c r="D162" s="33"/>
      <c r="E162" s="31"/>
      <c r="F162" s="32"/>
    </row>
    <row r="163" spans="2:6" ht="28.5" x14ac:dyDescent="0.45">
      <c r="B163" s="21"/>
      <c r="C163" s="223" t="s">
        <v>270</v>
      </c>
      <c r="D163" s="33" t="s">
        <v>293</v>
      </c>
      <c r="E163" s="31"/>
      <c r="F163" s="32"/>
    </row>
    <row r="164" spans="2:6" ht="28.5" x14ac:dyDescent="0.45">
      <c r="B164" s="21"/>
      <c r="C164" s="223"/>
      <c r="D164" s="33" t="s">
        <v>170</v>
      </c>
      <c r="E164" s="31"/>
      <c r="F164" s="32"/>
    </row>
    <row r="165" spans="2:6" ht="28.5" x14ac:dyDescent="0.45">
      <c r="B165" s="21"/>
      <c r="C165" s="223"/>
      <c r="D165" s="33" t="s">
        <v>171</v>
      </c>
      <c r="E165" s="31"/>
      <c r="F165" s="32"/>
    </row>
    <row r="166" spans="2:6" ht="14.25" x14ac:dyDescent="0.45">
      <c r="B166" s="21"/>
      <c r="C166" s="223"/>
      <c r="D166" s="33" t="s">
        <v>172</v>
      </c>
      <c r="E166" s="31"/>
      <c r="F166" s="32"/>
    </row>
    <row r="167" spans="2:6" ht="14.25" x14ac:dyDescent="0.45">
      <c r="B167" s="21"/>
      <c r="C167" s="223"/>
      <c r="D167" s="33" t="s">
        <v>173</v>
      </c>
      <c r="E167" s="31"/>
      <c r="F167" s="32"/>
    </row>
    <row r="168" spans="2:6" ht="14.25" x14ac:dyDescent="0.45">
      <c r="B168" s="21"/>
      <c r="C168" s="223"/>
      <c r="D168" s="33" t="s">
        <v>174</v>
      </c>
      <c r="E168" s="31"/>
      <c r="F168" s="32"/>
    </row>
    <row r="169" spans="2:6" ht="14.25" x14ac:dyDescent="0.45">
      <c r="B169" s="21"/>
      <c r="C169" s="223"/>
      <c r="D169" s="33" t="s">
        <v>175</v>
      </c>
      <c r="E169" s="31"/>
      <c r="F169" s="32"/>
    </row>
    <row r="170" spans="2:6" ht="14.25" x14ac:dyDescent="0.45">
      <c r="B170" s="21"/>
      <c r="C170" s="223"/>
      <c r="D170" s="33"/>
      <c r="E170" s="31"/>
      <c r="F170" s="32"/>
    </row>
    <row r="171" spans="2:6" ht="14.25" x14ac:dyDescent="0.45">
      <c r="B171" s="21"/>
      <c r="C171" s="223" t="s">
        <v>271</v>
      </c>
      <c r="D171" s="33" t="s">
        <v>294</v>
      </c>
      <c r="E171" s="31"/>
      <c r="F171" s="32"/>
    </row>
    <row r="172" spans="2:6" ht="14.25" x14ac:dyDescent="0.45">
      <c r="B172" s="21"/>
      <c r="C172" s="223"/>
      <c r="D172" s="33"/>
      <c r="E172" s="31"/>
      <c r="F172" s="32"/>
    </row>
    <row r="173" spans="2:6" ht="42.75" x14ac:dyDescent="0.45">
      <c r="B173" s="21"/>
      <c r="C173" s="223" t="s">
        <v>272</v>
      </c>
      <c r="D173" s="33" t="s">
        <v>295</v>
      </c>
      <c r="E173" s="31"/>
      <c r="F173" s="32"/>
    </row>
    <row r="174" spans="2:6" ht="14.25" x14ac:dyDescent="0.45">
      <c r="B174" s="21"/>
      <c r="C174" s="223"/>
      <c r="D174" s="33"/>
      <c r="E174" s="31"/>
      <c r="F174" s="32"/>
    </row>
    <row r="175" spans="2:6" ht="14.25" x14ac:dyDescent="0.45">
      <c r="B175" s="21"/>
      <c r="C175" s="223" t="s">
        <v>273</v>
      </c>
      <c r="D175" s="33" t="s">
        <v>296</v>
      </c>
      <c r="E175" s="31"/>
      <c r="F175" s="32"/>
    </row>
    <row r="176" spans="2:6" ht="14.25" x14ac:dyDescent="0.45">
      <c r="B176" s="21"/>
      <c r="C176" s="223"/>
      <c r="D176" s="33"/>
      <c r="E176" s="31"/>
      <c r="F176" s="32"/>
    </row>
    <row r="177" spans="2:6" ht="14.25" x14ac:dyDescent="0.45">
      <c r="B177" s="21"/>
      <c r="C177" s="223"/>
      <c r="D177" s="33"/>
      <c r="E177" s="31"/>
      <c r="F177" s="32"/>
    </row>
    <row r="178" spans="2:6" ht="71.25" x14ac:dyDescent="0.45">
      <c r="B178" s="21"/>
      <c r="C178" s="223" t="s">
        <v>274</v>
      </c>
      <c r="D178" s="34" t="s">
        <v>297</v>
      </c>
      <c r="E178" s="31"/>
      <c r="F178" s="32"/>
    </row>
    <row r="179" spans="2:6" ht="14.25" x14ac:dyDescent="0.45">
      <c r="B179" s="21"/>
      <c r="C179" s="223"/>
      <c r="D179" s="34"/>
      <c r="E179" s="31"/>
      <c r="F179" s="32"/>
    </row>
    <row r="180" spans="2:6" ht="14.25" x14ac:dyDescent="0.45">
      <c r="B180" s="21"/>
      <c r="C180" s="223" t="s">
        <v>275</v>
      </c>
      <c r="D180" s="33" t="s">
        <v>298</v>
      </c>
      <c r="E180" s="31"/>
      <c r="F180" s="32"/>
    </row>
    <row r="181" spans="2:6" ht="14.25" x14ac:dyDescent="0.45">
      <c r="B181" s="21"/>
      <c r="C181" s="223"/>
      <c r="D181" s="33"/>
      <c r="E181" s="31"/>
      <c r="F181" s="32"/>
    </row>
    <row r="182" spans="2:6" ht="14.25" x14ac:dyDescent="0.45">
      <c r="B182" s="21"/>
      <c r="C182" s="223" t="s">
        <v>275</v>
      </c>
      <c r="D182" s="33" t="s">
        <v>299</v>
      </c>
      <c r="E182" s="31"/>
      <c r="F182" s="32"/>
    </row>
    <row r="183" spans="2:6" ht="14.25" x14ac:dyDescent="0.45">
      <c r="B183" s="21"/>
      <c r="C183" s="223"/>
      <c r="D183" s="33"/>
      <c r="E183" s="31"/>
      <c r="F183" s="32"/>
    </row>
    <row r="184" spans="2:6" ht="14.25" x14ac:dyDescent="0.45">
      <c r="B184" s="21"/>
      <c r="C184" s="223" t="s">
        <v>276</v>
      </c>
      <c r="D184" s="33" t="s">
        <v>300</v>
      </c>
      <c r="E184" s="31"/>
      <c r="F184" s="32"/>
    </row>
    <row r="185" spans="2:6" ht="28.5" x14ac:dyDescent="0.45">
      <c r="B185" s="21"/>
      <c r="C185" s="223"/>
      <c r="D185" s="33" t="s">
        <v>301</v>
      </c>
      <c r="E185" s="31"/>
      <c r="F185" s="32"/>
    </row>
    <row r="186" spans="2:6" ht="14.25" x14ac:dyDescent="0.45">
      <c r="B186" s="21"/>
      <c r="C186" s="223"/>
      <c r="D186" s="33"/>
      <c r="E186" s="31"/>
      <c r="F186" s="32"/>
    </row>
    <row r="187" spans="2:6" ht="14.65" thickBot="1" x14ac:dyDescent="0.4">
      <c r="B187" s="17"/>
      <c r="C187" s="230"/>
      <c r="D187" s="35"/>
      <c r="E187" s="36"/>
      <c r="F187" s="36"/>
    </row>
    <row r="188" spans="2:6" ht="14.65" thickBot="1" x14ac:dyDescent="0.4">
      <c r="B188" s="27"/>
      <c r="C188" s="232"/>
      <c r="D188" s="28"/>
      <c r="E188" s="265">
        <f>SUM(E6:E187)</f>
        <v>0</v>
      </c>
      <c r="F188" s="265">
        <f>SUM(F6:F187)</f>
        <v>0</v>
      </c>
    </row>
    <row r="189" spans="2:6" ht="30.75" customHeight="1" thickBot="1" x14ac:dyDescent="0.5">
      <c r="D189" s="220"/>
      <c r="E189" s="221" t="s">
        <v>88</v>
      </c>
      <c r="F189" s="222">
        <f>+E188+F188</f>
        <v>0</v>
      </c>
    </row>
  </sheetData>
  <pageMargins left="0.25" right="0.25" top="0.75" bottom="0.75" header="0.3" footer="0.3"/>
  <pageSetup paperSize="9" scale="89" fitToHeight="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5FF58-255A-4D08-92A4-8EC41A76D98C}">
  <sheetPr>
    <pageSetUpPr fitToPage="1"/>
  </sheetPr>
  <dimension ref="B1:F24"/>
  <sheetViews>
    <sheetView topLeftCell="A14" zoomScaleNormal="100" workbookViewId="0">
      <selection activeCell="G24" sqref="G24"/>
    </sheetView>
  </sheetViews>
  <sheetFormatPr defaultColWidth="9.1328125" defaultRowHeight="12.75" x14ac:dyDescent="0.35"/>
  <cols>
    <col min="1" max="1" width="3" customWidth="1"/>
    <col min="3" max="3" width="4.73046875" style="227" customWidth="1"/>
    <col min="4" max="4" width="65.59765625" customWidth="1"/>
    <col min="5" max="6" width="15.73046875" customWidth="1"/>
    <col min="7" max="7" width="23" customWidth="1"/>
  </cols>
  <sheetData>
    <row r="1" spans="2:6" ht="13.15" thickBot="1" x14ac:dyDescent="0.4"/>
    <row r="2" spans="2:6" ht="34.5" customHeight="1" x14ac:dyDescent="0.35">
      <c r="B2" s="7" t="s">
        <v>132</v>
      </c>
      <c r="C2" s="228"/>
      <c r="D2" s="8"/>
      <c r="E2" s="8"/>
      <c r="F2" s="9"/>
    </row>
    <row r="3" spans="2:6" ht="30" customHeight="1" x14ac:dyDescent="0.35">
      <c r="B3" s="10" t="s">
        <v>146</v>
      </c>
      <c r="D3" s="11"/>
      <c r="E3" s="12" t="s">
        <v>89</v>
      </c>
      <c r="F3" s="13"/>
    </row>
    <row r="4" spans="2:6" ht="13.5" customHeight="1" thickBot="1" x14ac:dyDescent="0.4">
      <c r="B4" s="14"/>
      <c r="C4" s="229"/>
      <c r="D4" s="15"/>
      <c r="E4" s="15"/>
      <c r="F4" s="16"/>
    </row>
    <row r="5" spans="2:6" ht="47.25" customHeight="1" thickBot="1" x14ac:dyDescent="0.4">
      <c r="B5" s="17"/>
      <c r="C5" s="230"/>
      <c r="D5" s="18"/>
      <c r="E5" s="19" t="s">
        <v>82</v>
      </c>
      <c r="F5" s="19" t="s">
        <v>83</v>
      </c>
    </row>
    <row r="6" spans="2:6" ht="14.25" x14ac:dyDescent="0.35">
      <c r="B6" s="17"/>
      <c r="C6" s="230"/>
      <c r="D6" s="18"/>
      <c r="E6" s="20"/>
      <c r="F6" s="20" t="str">
        <f>IF(E6="","",E6*#REF!)</f>
        <v/>
      </c>
    </row>
    <row r="7" spans="2:6" ht="57" x14ac:dyDescent="0.35">
      <c r="B7" s="17"/>
      <c r="C7" s="233"/>
      <c r="D7" s="202" t="s">
        <v>133</v>
      </c>
      <c r="E7" s="20"/>
      <c r="F7" s="20" t="str">
        <f>IF(E7="","",E7*#REF!)</f>
        <v/>
      </c>
    </row>
    <row r="8" spans="2:6" ht="14.25" x14ac:dyDescent="0.45">
      <c r="B8" s="21"/>
      <c r="C8" s="231"/>
      <c r="D8" s="24"/>
      <c r="E8" s="31"/>
      <c r="F8" s="32" t="str">
        <f>IF(E8="","",E8*#REF!)</f>
        <v/>
      </c>
    </row>
    <row r="9" spans="2:6" ht="14.25" x14ac:dyDescent="0.45">
      <c r="B9" s="21"/>
      <c r="C9" s="230" t="s">
        <v>302</v>
      </c>
      <c r="D9" s="33" t="s">
        <v>308</v>
      </c>
      <c r="E9" s="31"/>
      <c r="F9" s="32"/>
    </row>
    <row r="10" spans="2:6" ht="14.25" x14ac:dyDescent="0.45">
      <c r="B10" s="21"/>
      <c r="C10" s="230"/>
      <c r="D10" s="33"/>
      <c r="E10" s="31"/>
      <c r="F10" s="32"/>
    </row>
    <row r="11" spans="2:6" ht="14.25" x14ac:dyDescent="0.45">
      <c r="B11" s="22"/>
      <c r="C11" s="231" t="s">
        <v>303</v>
      </c>
      <c r="D11" s="33" t="s">
        <v>309</v>
      </c>
      <c r="E11" s="31"/>
      <c r="F11" s="32" t="str">
        <f>IF(E11="","",E11*#REF!)</f>
        <v/>
      </c>
    </row>
    <row r="12" spans="2:6" ht="14.25" x14ac:dyDescent="0.45">
      <c r="B12" s="22"/>
      <c r="C12" s="231"/>
      <c r="D12" s="33"/>
      <c r="E12" s="31"/>
      <c r="F12" s="32"/>
    </row>
    <row r="13" spans="2:6" ht="28.5" x14ac:dyDescent="0.45">
      <c r="B13" s="21"/>
      <c r="C13" s="230" t="s">
        <v>135</v>
      </c>
      <c r="D13" s="33" t="s">
        <v>310</v>
      </c>
      <c r="E13" s="31"/>
      <c r="F13" s="32" t="str">
        <f>IF(E13="","",E13*#REF!)</f>
        <v/>
      </c>
    </row>
    <row r="14" spans="2:6" ht="14.25" x14ac:dyDescent="0.45">
      <c r="B14" s="21"/>
      <c r="C14" s="230"/>
      <c r="D14" s="33"/>
      <c r="E14" s="31"/>
      <c r="F14" s="32"/>
    </row>
    <row r="15" spans="2:6" ht="57" x14ac:dyDescent="0.45">
      <c r="B15" s="21"/>
      <c r="C15" s="231" t="s">
        <v>304</v>
      </c>
      <c r="D15" s="33" t="s">
        <v>311</v>
      </c>
      <c r="E15" s="31"/>
      <c r="F15" s="32" t="str">
        <f>IF(E15="","",E15*#REF!)</f>
        <v/>
      </c>
    </row>
    <row r="16" spans="2:6" ht="14.25" x14ac:dyDescent="0.45">
      <c r="B16" s="21"/>
      <c r="C16" s="231"/>
      <c r="D16" s="33"/>
      <c r="E16" s="31"/>
      <c r="F16" s="32"/>
    </row>
    <row r="17" spans="2:6" ht="57" x14ac:dyDescent="0.45">
      <c r="B17" s="21"/>
      <c r="C17" s="223" t="s">
        <v>305</v>
      </c>
      <c r="D17" s="33" t="s">
        <v>312</v>
      </c>
      <c r="E17" s="31"/>
      <c r="F17" s="32"/>
    </row>
    <row r="18" spans="2:6" ht="14.25" x14ac:dyDescent="0.45">
      <c r="B18" s="21"/>
      <c r="C18" s="223"/>
      <c r="D18" s="33"/>
      <c r="E18" s="31"/>
      <c r="F18" s="32"/>
    </row>
    <row r="19" spans="2:6" ht="42.75" x14ac:dyDescent="0.45">
      <c r="B19" s="21"/>
      <c r="C19" s="223" t="s">
        <v>306</v>
      </c>
      <c r="D19" s="33" t="s">
        <v>313</v>
      </c>
      <c r="E19" s="31"/>
      <c r="F19" s="32"/>
    </row>
    <row r="20" spans="2:6" ht="14.25" x14ac:dyDescent="0.45">
      <c r="B20" s="21"/>
      <c r="C20" s="223"/>
      <c r="D20" s="33"/>
      <c r="E20" s="31"/>
      <c r="F20" s="32"/>
    </row>
    <row r="21" spans="2:6" ht="14.25" x14ac:dyDescent="0.45">
      <c r="B21" s="21"/>
      <c r="C21" s="223" t="s">
        <v>307</v>
      </c>
      <c r="D21" s="33" t="s">
        <v>314</v>
      </c>
      <c r="E21" s="31"/>
      <c r="F21" s="32"/>
    </row>
    <row r="22" spans="2:6" ht="14.65" thickBot="1" x14ac:dyDescent="0.5">
      <c r="B22" s="21"/>
      <c r="C22" s="223"/>
      <c r="D22" s="23"/>
      <c r="E22" s="31"/>
      <c r="F22" s="32"/>
    </row>
    <row r="23" spans="2:6" ht="14.65" thickBot="1" x14ac:dyDescent="0.4">
      <c r="B23" s="27"/>
      <c r="C23" s="232"/>
      <c r="D23" s="28"/>
      <c r="E23" s="265">
        <f>SUM(E6:E22)</f>
        <v>0</v>
      </c>
      <c r="F23" s="265">
        <f>SUM(F6:F22)</f>
        <v>0</v>
      </c>
    </row>
    <row r="24" spans="2:6" ht="30.75" customHeight="1" thickBot="1" x14ac:dyDescent="0.4">
      <c r="E24" s="221" t="s">
        <v>88</v>
      </c>
      <c r="F24" s="222">
        <f>+E23+F23</f>
        <v>0</v>
      </c>
    </row>
  </sheetData>
  <pageMargins left="0.25" right="0.25" top="0.75" bottom="0.75" header="0.3" footer="0.3"/>
  <pageSetup paperSize="9" scale="89" fitToHeight="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75"/>
  <sheetViews>
    <sheetView zoomScaleNormal="100" workbookViewId="0">
      <pane ySplit="5" topLeftCell="A61" activePane="bottomLeft" state="frozen"/>
      <selection pane="bottomLeft" activeCell="H69" sqref="H69"/>
    </sheetView>
  </sheetViews>
  <sheetFormatPr defaultRowHeight="12.75" x14ac:dyDescent="0.35"/>
  <cols>
    <col min="1" max="1" width="5" customWidth="1"/>
    <col min="2" max="2" width="6.86328125" style="6" customWidth="1"/>
    <col min="3" max="3" width="6.1328125" style="217" customWidth="1"/>
    <col min="4" max="4" width="77.1328125" customWidth="1"/>
    <col min="5" max="5" width="8.3984375" customWidth="1"/>
    <col min="8" max="8" width="15.265625" style="271"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4"/>
      <c r="C1" s="234"/>
      <c r="D1" s="37"/>
      <c r="E1" s="37"/>
      <c r="F1" s="23"/>
      <c r="G1" s="23"/>
      <c r="H1" s="266"/>
      <c r="I1" s="23"/>
    </row>
    <row r="2" spans="2:9" ht="14.25" x14ac:dyDescent="0.45">
      <c r="B2" s="175" t="str">
        <f>Prelims!B2</f>
        <v>Project - Repairs to Building 19 The Long Warehouse</v>
      </c>
      <c r="C2" s="235"/>
      <c r="D2" s="30"/>
      <c r="E2" s="29" t="s">
        <v>72</v>
      </c>
      <c r="F2" s="38"/>
      <c r="G2" s="39"/>
      <c r="H2" s="267"/>
      <c r="I2" s="37"/>
    </row>
    <row r="3" spans="2:9" ht="14.25" x14ac:dyDescent="0.45">
      <c r="B3" s="176" t="s">
        <v>176</v>
      </c>
      <c r="C3" s="235"/>
      <c r="D3" s="37"/>
      <c r="E3" s="40"/>
      <c r="F3" s="38"/>
      <c r="G3" s="41"/>
      <c r="H3" s="267"/>
      <c r="I3" s="37"/>
    </row>
    <row r="4" spans="2:9" ht="14.65" thickBot="1" x14ac:dyDescent="0.4">
      <c r="B4" s="177"/>
      <c r="C4" s="235"/>
      <c r="D4" s="37"/>
      <c r="E4" s="40"/>
      <c r="F4" s="38"/>
      <c r="G4" s="78"/>
      <c r="H4" s="267"/>
      <c r="I4" s="37"/>
    </row>
    <row r="5" spans="2:9" ht="14.65" thickBot="1" x14ac:dyDescent="0.4">
      <c r="B5" s="178"/>
      <c r="C5" s="285" t="s">
        <v>75</v>
      </c>
      <c r="D5" s="285"/>
      <c r="E5" s="42" t="s">
        <v>73</v>
      </c>
      <c r="F5" s="43" t="s">
        <v>1</v>
      </c>
      <c r="G5" s="44" t="s">
        <v>0</v>
      </c>
      <c r="H5" s="268" t="s">
        <v>74</v>
      </c>
      <c r="I5" s="46" t="s">
        <v>6</v>
      </c>
    </row>
    <row r="6" spans="2:9" ht="14.25" x14ac:dyDescent="0.45">
      <c r="B6" s="179"/>
      <c r="C6" s="204"/>
      <c r="D6" s="203"/>
      <c r="E6" s="49"/>
      <c r="F6" s="50"/>
      <c r="G6" s="51"/>
      <c r="H6" s="269"/>
      <c r="I6" s="53"/>
    </row>
    <row r="7" spans="2:9" ht="33.75" customHeight="1" x14ac:dyDescent="0.45">
      <c r="B7" s="179"/>
      <c r="C7" s="291" t="s">
        <v>90</v>
      </c>
      <c r="D7" s="291"/>
      <c r="E7" s="49"/>
      <c r="F7" s="50"/>
      <c r="G7" s="51"/>
      <c r="H7" s="270" t="str">
        <f t="shared" ref="H7:H70" si="0">IF(E7="","",G7*E7)</f>
        <v/>
      </c>
      <c r="I7" s="53"/>
    </row>
    <row r="8" spans="2:9" ht="49.5" customHeight="1" x14ac:dyDescent="0.45">
      <c r="B8" s="179"/>
      <c r="C8" s="286" t="s">
        <v>8</v>
      </c>
      <c r="D8" s="290"/>
      <c r="E8" s="49"/>
      <c r="F8" s="50"/>
      <c r="G8" s="51"/>
      <c r="H8" s="270" t="str">
        <f t="shared" si="0"/>
        <v/>
      </c>
      <c r="I8" s="53"/>
    </row>
    <row r="9" spans="2:9" ht="56.25" customHeight="1" x14ac:dyDescent="0.45">
      <c r="B9" s="179"/>
      <c r="C9" s="286" t="s">
        <v>9</v>
      </c>
      <c r="D9" s="287"/>
      <c r="E9" s="49"/>
      <c r="F9" s="50"/>
      <c r="G9" s="51"/>
      <c r="H9" s="270" t="str">
        <f t="shared" si="0"/>
        <v/>
      </c>
      <c r="I9" s="53"/>
    </row>
    <row r="10" spans="2:9" ht="34.5" customHeight="1" x14ac:dyDescent="0.45">
      <c r="B10" s="179"/>
      <c r="C10" s="286" t="s">
        <v>98</v>
      </c>
      <c r="D10" s="287"/>
      <c r="E10" s="49"/>
      <c r="F10" s="50"/>
      <c r="G10" s="51"/>
      <c r="H10" s="270" t="str">
        <f t="shared" si="0"/>
        <v/>
      </c>
      <c r="I10" s="53"/>
    </row>
    <row r="11" spans="2:9" ht="34.5" customHeight="1" x14ac:dyDescent="0.45">
      <c r="B11" s="179"/>
      <c r="C11" s="236"/>
      <c r="D11" s="215"/>
      <c r="E11" s="49"/>
      <c r="F11" s="50"/>
      <c r="G11" s="51"/>
      <c r="H11" s="270" t="str">
        <f t="shared" si="0"/>
        <v/>
      </c>
      <c r="I11" s="53"/>
    </row>
    <row r="12" spans="2:9" ht="21.75" customHeight="1" x14ac:dyDescent="0.45">
      <c r="B12" s="179"/>
      <c r="C12" s="292" t="s">
        <v>140</v>
      </c>
      <c r="D12" s="293"/>
      <c r="E12" s="49"/>
      <c r="F12" s="50"/>
      <c r="G12" s="51"/>
      <c r="H12" s="270" t="str">
        <f t="shared" si="0"/>
        <v/>
      </c>
      <c r="I12" s="53"/>
    </row>
    <row r="13" spans="2:9" ht="14.25" hidden="1" x14ac:dyDescent="0.45">
      <c r="B13" s="179"/>
      <c r="C13" s="186"/>
      <c r="D13" s="203"/>
      <c r="E13" s="49"/>
      <c r="F13" s="50"/>
      <c r="G13" s="51"/>
      <c r="H13" s="270" t="str">
        <f t="shared" si="0"/>
        <v/>
      </c>
      <c r="I13" s="53"/>
    </row>
    <row r="14" spans="2:9" ht="14.25" x14ac:dyDescent="0.45">
      <c r="B14" s="179"/>
      <c r="C14" s="295" t="s">
        <v>10</v>
      </c>
      <c r="D14" s="296"/>
      <c r="E14" s="49"/>
      <c r="F14" s="50"/>
      <c r="G14" s="51"/>
      <c r="H14" s="270" t="str">
        <f t="shared" si="0"/>
        <v/>
      </c>
      <c r="I14" s="53"/>
    </row>
    <row r="15" spans="2:9" ht="14.25" x14ac:dyDescent="0.45">
      <c r="B15" s="179"/>
      <c r="C15" s="47"/>
      <c r="D15" s="55"/>
      <c r="E15" s="49"/>
      <c r="F15" s="50"/>
      <c r="G15" s="51"/>
      <c r="H15" s="270" t="str">
        <f t="shared" si="0"/>
        <v/>
      </c>
      <c r="I15" s="53"/>
    </row>
    <row r="16" spans="2:9" ht="14.25" x14ac:dyDescent="0.45">
      <c r="B16" s="179"/>
      <c r="C16" s="294" t="s">
        <v>7</v>
      </c>
      <c r="D16" s="294"/>
      <c r="E16" s="56"/>
      <c r="F16" s="57"/>
      <c r="G16" s="51"/>
      <c r="H16" s="270" t="str">
        <f t="shared" si="0"/>
        <v/>
      </c>
      <c r="I16" s="53"/>
    </row>
    <row r="17" spans="2:9" ht="14.25" x14ac:dyDescent="0.45">
      <c r="B17" s="179"/>
      <c r="C17" s="237"/>
      <c r="D17" s="60"/>
      <c r="E17" s="56"/>
      <c r="F17" s="57"/>
      <c r="G17" s="51"/>
      <c r="H17" s="270" t="str">
        <f t="shared" si="0"/>
        <v/>
      </c>
      <c r="I17" s="53"/>
    </row>
    <row r="18" spans="2:9" ht="48" customHeight="1" x14ac:dyDescent="0.45">
      <c r="B18" s="179"/>
      <c r="C18" s="288" t="s">
        <v>136</v>
      </c>
      <c r="D18" s="288"/>
      <c r="E18" s="56"/>
      <c r="F18" s="57" t="s">
        <v>11</v>
      </c>
      <c r="G18" s="51"/>
      <c r="H18" s="270" t="str">
        <f t="shared" si="0"/>
        <v/>
      </c>
      <c r="I18" s="53"/>
    </row>
    <row r="19" spans="2:9" ht="14.25" x14ac:dyDescent="0.45">
      <c r="B19" s="179"/>
      <c r="C19" s="237"/>
      <c r="D19" s="61"/>
      <c r="E19" s="56"/>
      <c r="F19" s="57"/>
      <c r="G19" s="51"/>
      <c r="H19" s="270" t="str">
        <f t="shared" si="0"/>
        <v/>
      </c>
      <c r="I19" s="53"/>
    </row>
    <row r="20" spans="2:9" ht="14.25" x14ac:dyDescent="0.45">
      <c r="B20" s="260" t="s">
        <v>402</v>
      </c>
      <c r="C20" s="237"/>
      <c r="D20" s="61" t="s">
        <v>3</v>
      </c>
      <c r="E20" s="56">
        <v>1</v>
      </c>
      <c r="F20" s="57" t="s">
        <v>4</v>
      </c>
      <c r="G20" s="51"/>
      <c r="H20" s="270">
        <f t="shared" si="0"/>
        <v>0</v>
      </c>
      <c r="I20" s="53"/>
    </row>
    <row r="21" spans="2:9" ht="14.25" x14ac:dyDescent="0.45">
      <c r="B21" s="260"/>
      <c r="C21" s="237"/>
      <c r="D21" s="60"/>
      <c r="E21" s="56"/>
      <c r="F21" s="57"/>
      <c r="G21" s="51"/>
      <c r="H21" s="270" t="str">
        <f t="shared" si="0"/>
        <v/>
      </c>
      <c r="I21" s="53"/>
    </row>
    <row r="22" spans="2:9" ht="14.25" x14ac:dyDescent="0.45">
      <c r="B22" s="260"/>
      <c r="C22" s="294" t="s">
        <v>78</v>
      </c>
      <c r="D22" s="294"/>
      <c r="E22" s="56"/>
      <c r="F22" s="57"/>
      <c r="G22" s="51"/>
      <c r="H22" s="270" t="str">
        <f t="shared" si="0"/>
        <v/>
      </c>
      <c r="I22" s="53"/>
    </row>
    <row r="23" spans="2:9" ht="14.25" x14ac:dyDescent="0.45">
      <c r="B23" s="260"/>
      <c r="C23" s="237"/>
      <c r="D23" s="60"/>
      <c r="E23" s="56"/>
      <c r="F23" s="57"/>
      <c r="G23" s="51"/>
      <c r="H23" s="270" t="str">
        <f t="shared" si="0"/>
        <v/>
      </c>
      <c r="I23" s="53"/>
    </row>
    <row r="24" spans="2:9" ht="14.25" x14ac:dyDescent="0.45">
      <c r="B24" s="260"/>
      <c r="C24" s="288" t="s">
        <v>81</v>
      </c>
      <c r="D24" s="288"/>
      <c r="E24" s="56"/>
      <c r="F24" s="57" t="s">
        <v>11</v>
      </c>
      <c r="G24" s="51"/>
      <c r="H24" s="270" t="str">
        <f t="shared" si="0"/>
        <v/>
      </c>
      <c r="I24" s="53"/>
    </row>
    <row r="25" spans="2:9" ht="14.25" x14ac:dyDescent="0.45">
      <c r="B25" s="260"/>
      <c r="C25" s="237"/>
      <c r="D25" s="61"/>
      <c r="E25" s="56"/>
      <c r="F25" s="57"/>
      <c r="G25" s="51"/>
      <c r="H25" s="270" t="str">
        <f t="shared" si="0"/>
        <v/>
      </c>
      <c r="I25" s="53"/>
    </row>
    <row r="26" spans="2:9" ht="14.25" x14ac:dyDescent="0.45">
      <c r="B26" s="260"/>
      <c r="C26" s="237"/>
      <c r="D26" s="61" t="s">
        <v>3</v>
      </c>
      <c r="E26" s="56">
        <v>1</v>
      </c>
      <c r="F26" s="57" t="s">
        <v>4</v>
      </c>
      <c r="G26" s="51"/>
      <c r="H26" s="270">
        <f t="shared" si="0"/>
        <v>0</v>
      </c>
      <c r="I26" s="53"/>
    </row>
    <row r="27" spans="2:9" ht="14.25" x14ac:dyDescent="0.45">
      <c r="B27" s="260"/>
      <c r="C27" s="237"/>
      <c r="D27" s="60"/>
      <c r="E27" s="56"/>
      <c r="F27" s="57"/>
      <c r="G27" s="51"/>
      <c r="H27" s="270" t="str">
        <f t="shared" si="0"/>
        <v/>
      </c>
      <c r="I27" s="53"/>
    </row>
    <row r="28" spans="2:9" ht="14.25" x14ac:dyDescent="0.45">
      <c r="B28" s="260" t="s">
        <v>403</v>
      </c>
      <c r="C28" s="280" t="s">
        <v>71</v>
      </c>
      <c r="D28" s="280"/>
      <c r="E28" s="56"/>
      <c r="F28" s="57"/>
      <c r="G28" s="51"/>
      <c r="H28" s="270" t="str">
        <f t="shared" si="0"/>
        <v/>
      </c>
      <c r="I28" s="53"/>
    </row>
    <row r="29" spans="2:9" ht="14.25" x14ac:dyDescent="0.45">
      <c r="B29" s="260"/>
      <c r="C29" s="172"/>
      <c r="D29" s="68"/>
      <c r="E29" s="56"/>
      <c r="F29" s="57"/>
      <c r="G29" s="51"/>
      <c r="H29" s="270" t="str">
        <f t="shared" si="0"/>
        <v/>
      </c>
      <c r="I29" s="53"/>
    </row>
    <row r="30" spans="2:9" ht="14.25" x14ac:dyDescent="0.45">
      <c r="B30" s="260"/>
      <c r="C30" s="237"/>
      <c r="D30" s="61" t="s">
        <v>3</v>
      </c>
      <c r="E30" s="56">
        <v>1</v>
      </c>
      <c r="F30" s="57" t="s">
        <v>4</v>
      </c>
      <c r="G30" s="51"/>
      <c r="H30" s="270">
        <f t="shared" si="0"/>
        <v>0</v>
      </c>
      <c r="I30" s="53"/>
    </row>
    <row r="31" spans="2:9" ht="14.25" x14ac:dyDescent="0.45">
      <c r="B31" s="260"/>
      <c r="C31" s="237"/>
      <c r="D31" s="60"/>
      <c r="E31" s="56"/>
      <c r="F31" s="57"/>
      <c r="G31" s="51"/>
      <c r="H31" s="270" t="str">
        <f t="shared" si="0"/>
        <v/>
      </c>
      <c r="I31" s="53"/>
    </row>
    <row r="32" spans="2:9" ht="14.25" x14ac:dyDescent="0.45">
      <c r="B32" s="260"/>
      <c r="C32" s="289" t="s">
        <v>101</v>
      </c>
      <c r="D32" s="289"/>
      <c r="E32" s="49"/>
      <c r="F32" s="50"/>
      <c r="G32" s="51"/>
      <c r="H32" s="270" t="str">
        <f t="shared" si="0"/>
        <v/>
      </c>
      <c r="I32" s="53"/>
    </row>
    <row r="33" spans="2:9" ht="14.25" x14ac:dyDescent="0.45">
      <c r="B33" s="260"/>
      <c r="C33" s="47"/>
      <c r="D33" s="55"/>
      <c r="E33" s="49"/>
      <c r="F33" s="50"/>
      <c r="G33" s="51"/>
      <c r="H33" s="270" t="str">
        <f t="shared" si="0"/>
        <v/>
      </c>
      <c r="I33" s="53"/>
    </row>
    <row r="34" spans="2:9" ht="14.25" x14ac:dyDescent="0.45">
      <c r="B34" s="260"/>
      <c r="C34" s="282" t="s">
        <v>120</v>
      </c>
      <c r="D34" s="282"/>
      <c r="E34" s="49"/>
      <c r="F34" s="50"/>
      <c r="G34" s="51"/>
      <c r="H34" s="270" t="str">
        <f t="shared" si="0"/>
        <v/>
      </c>
      <c r="I34" s="53"/>
    </row>
    <row r="35" spans="2:9" ht="16.5" customHeight="1" x14ac:dyDescent="0.45">
      <c r="B35" s="260"/>
      <c r="C35" s="172"/>
      <c r="D35" s="172"/>
      <c r="E35" s="49"/>
      <c r="F35" s="50"/>
      <c r="G35" s="51"/>
      <c r="H35" s="270" t="str">
        <f t="shared" si="0"/>
        <v/>
      </c>
      <c r="I35" s="53"/>
    </row>
    <row r="36" spans="2:9" ht="14.25" x14ac:dyDescent="0.45">
      <c r="B36" s="260" t="s">
        <v>404</v>
      </c>
      <c r="C36" s="47"/>
      <c r="D36" s="62" t="s">
        <v>3</v>
      </c>
      <c r="E36" s="49">
        <v>1</v>
      </c>
      <c r="F36" s="63" t="s">
        <v>4</v>
      </c>
      <c r="G36" s="51"/>
      <c r="H36" s="270">
        <f t="shared" si="0"/>
        <v>0</v>
      </c>
      <c r="I36" s="53"/>
    </row>
    <row r="37" spans="2:9" ht="14.25" x14ac:dyDescent="0.45">
      <c r="B37" s="179"/>
      <c r="C37" s="47"/>
      <c r="D37" s="62"/>
      <c r="E37" s="49"/>
      <c r="F37" s="63"/>
      <c r="G37" s="51"/>
      <c r="H37" s="270" t="str">
        <f t="shared" si="0"/>
        <v/>
      </c>
      <c r="I37" s="53"/>
    </row>
    <row r="38" spans="2:9" ht="14.25" x14ac:dyDescent="0.45">
      <c r="B38" s="179"/>
      <c r="C38" s="242" t="s">
        <v>343</v>
      </c>
      <c r="D38" s="62"/>
      <c r="E38" s="49"/>
      <c r="F38" s="63"/>
      <c r="G38" s="51"/>
      <c r="H38" s="270" t="str">
        <f t="shared" si="0"/>
        <v/>
      </c>
      <c r="I38" s="53"/>
    </row>
    <row r="39" spans="2:9" ht="14.25" x14ac:dyDescent="0.45">
      <c r="B39" s="179"/>
      <c r="C39" s="47"/>
      <c r="D39" s="62"/>
      <c r="E39" s="49"/>
      <c r="F39" s="63"/>
      <c r="G39" s="51"/>
      <c r="H39" s="270" t="str">
        <f t="shared" si="0"/>
        <v/>
      </c>
      <c r="I39" s="53"/>
    </row>
    <row r="40" spans="2:9" ht="57" x14ac:dyDescent="0.45">
      <c r="B40" s="241" t="s">
        <v>341</v>
      </c>
      <c r="C40" s="241"/>
      <c r="D40" s="62" t="s">
        <v>342</v>
      </c>
      <c r="E40" s="63">
        <f>+(1.75*61.15)+(1.75*61.15)</f>
        <v>214.02500000000001</v>
      </c>
      <c r="F40" s="63" t="s">
        <v>407</v>
      </c>
      <c r="G40" s="63"/>
      <c r="H40" s="270">
        <f t="shared" si="0"/>
        <v>0</v>
      </c>
      <c r="I40" s="53"/>
    </row>
    <row r="41" spans="2:9" ht="14.25" x14ac:dyDescent="0.45">
      <c r="B41" s="241"/>
      <c r="C41" s="241"/>
      <c r="D41" s="62"/>
      <c r="E41" s="49"/>
      <c r="F41" s="63"/>
      <c r="G41" s="51"/>
      <c r="H41" s="270" t="str">
        <f t="shared" si="0"/>
        <v/>
      </c>
      <c r="I41" s="53"/>
    </row>
    <row r="42" spans="2:9" ht="57" x14ac:dyDescent="0.45">
      <c r="B42" s="241" t="s">
        <v>134</v>
      </c>
      <c r="C42" s="241"/>
      <c r="D42" s="62" t="s">
        <v>408</v>
      </c>
      <c r="E42" s="63">
        <f>+(1.75*61.15)+(1.75*61.15)</f>
        <v>214.02500000000001</v>
      </c>
      <c r="F42" s="63" t="s">
        <v>407</v>
      </c>
      <c r="G42" s="51"/>
      <c r="H42" s="270">
        <f t="shared" si="0"/>
        <v>0</v>
      </c>
      <c r="I42" s="53"/>
    </row>
    <row r="43" spans="2:9" ht="14.25" x14ac:dyDescent="0.45">
      <c r="B43" s="47"/>
      <c r="C43" s="47"/>
      <c r="D43" s="62"/>
      <c r="E43" s="49"/>
      <c r="F43" s="63"/>
      <c r="G43" s="51"/>
      <c r="H43" s="270" t="str">
        <f t="shared" si="0"/>
        <v/>
      </c>
      <c r="I43" s="53"/>
    </row>
    <row r="44" spans="2:9" ht="114" x14ac:dyDescent="0.45">
      <c r="B44" s="172" t="s">
        <v>315</v>
      </c>
      <c r="C44" s="172"/>
      <c r="D44" s="68" t="s">
        <v>329</v>
      </c>
      <c r="E44" s="63">
        <f>+(1.75*61.15)+(1.75*61.15)</f>
        <v>214.02500000000001</v>
      </c>
      <c r="F44" s="63" t="s">
        <v>407</v>
      </c>
      <c r="G44" s="58"/>
      <c r="H44" s="270">
        <f t="shared" si="0"/>
        <v>0</v>
      </c>
      <c r="I44" s="59"/>
    </row>
    <row r="45" spans="2:9" ht="14.25" x14ac:dyDescent="0.45">
      <c r="B45" s="172"/>
      <c r="C45" s="172"/>
      <c r="D45" s="68"/>
      <c r="E45" s="56"/>
      <c r="F45" s="57"/>
      <c r="G45" s="58"/>
      <c r="H45" s="270" t="str">
        <f t="shared" si="0"/>
        <v/>
      </c>
      <c r="I45" s="59"/>
    </row>
    <row r="46" spans="2:9" ht="91.5" customHeight="1" x14ac:dyDescent="0.45">
      <c r="B46" s="237" t="s">
        <v>316</v>
      </c>
      <c r="C46" s="237"/>
      <c r="D46" s="61" t="s">
        <v>330</v>
      </c>
      <c r="E46" s="262">
        <f>21+25+25+21</f>
        <v>92</v>
      </c>
      <c r="F46" s="263" t="s">
        <v>407</v>
      </c>
      <c r="G46" s="58"/>
      <c r="H46" s="270">
        <f t="shared" si="0"/>
        <v>0</v>
      </c>
      <c r="I46" s="59"/>
    </row>
    <row r="47" spans="2:9" ht="13.5" customHeight="1" x14ac:dyDescent="0.45">
      <c r="B47" s="237"/>
      <c r="C47" s="237"/>
      <c r="D47" s="61"/>
      <c r="E47" s="56"/>
      <c r="F47" s="57"/>
      <c r="G47" s="58"/>
      <c r="H47" s="270" t="str">
        <f t="shared" si="0"/>
        <v/>
      </c>
      <c r="I47" s="59"/>
    </row>
    <row r="48" spans="2:9" ht="14.25" x14ac:dyDescent="0.45">
      <c r="B48" s="236" t="s">
        <v>317</v>
      </c>
      <c r="C48" s="236"/>
      <c r="D48" s="205" t="s">
        <v>331</v>
      </c>
      <c r="E48" s="56">
        <f>30+32+30+32</f>
        <v>124</v>
      </c>
      <c r="F48" s="57" t="s">
        <v>406</v>
      </c>
      <c r="G48" s="58"/>
      <c r="H48" s="270">
        <f t="shared" si="0"/>
        <v>0</v>
      </c>
      <c r="I48" s="59"/>
    </row>
    <row r="49" spans="2:9" ht="14.25" x14ac:dyDescent="0.45">
      <c r="B49" s="173"/>
      <c r="C49" s="236"/>
      <c r="D49" s="205"/>
      <c r="E49" s="56"/>
      <c r="F49" s="57"/>
      <c r="G49" s="58"/>
      <c r="H49" s="270" t="str">
        <f t="shared" si="0"/>
        <v/>
      </c>
      <c r="I49" s="59"/>
    </row>
    <row r="50" spans="2:9" ht="14.25" x14ac:dyDescent="0.45">
      <c r="B50" s="254"/>
      <c r="C50" s="283" t="s">
        <v>12</v>
      </c>
      <c r="D50" s="283"/>
      <c r="E50" s="49"/>
      <c r="F50" s="63"/>
      <c r="G50" s="72"/>
      <c r="H50" s="270" t="str">
        <f t="shared" si="0"/>
        <v/>
      </c>
      <c r="I50" s="53"/>
    </row>
    <row r="51" spans="2:9" ht="14.25" x14ac:dyDescent="0.45">
      <c r="B51" s="254"/>
      <c r="C51" s="206"/>
      <c r="D51" s="213"/>
      <c r="E51" s="64"/>
      <c r="F51" s="64"/>
      <c r="G51" s="72"/>
      <c r="H51" s="270" t="str">
        <f t="shared" si="0"/>
        <v/>
      </c>
      <c r="I51" s="53"/>
    </row>
    <row r="52" spans="2:9" ht="14.25" x14ac:dyDescent="0.45">
      <c r="B52" s="254"/>
      <c r="C52" s="284" t="s">
        <v>13</v>
      </c>
      <c r="D52" s="284"/>
      <c r="E52" s="64"/>
      <c r="F52" s="64"/>
      <c r="G52" s="72"/>
      <c r="H52" s="270" t="str">
        <f t="shared" si="0"/>
        <v/>
      </c>
      <c r="I52" s="53"/>
    </row>
    <row r="53" spans="2:9" ht="14.25" x14ac:dyDescent="0.45">
      <c r="B53" s="254"/>
      <c r="C53" s="185"/>
      <c r="D53" s="207"/>
      <c r="E53" s="93"/>
      <c r="F53" s="64"/>
      <c r="G53" s="72"/>
      <c r="H53" s="270" t="str">
        <f t="shared" si="0"/>
        <v/>
      </c>
      <c r="I53" s="53"/>
    </row>
    <row r="54" spans="2:9" ht="14.25" x14ac:dyDescent="0.45">
      <c r="B54" s="254"/>
      <c r="C54" s="281" t="s">
        <v>14</v>
      </c>
      <c r="D54" s="281"/>
      <c r="E54" s="93"/>
      <c r="F54" s="64"/>
      <c r="G54" s="72"/>
      <c r="H54" s="270" t="str">
        <f t="shared" si="0"/>
        <v/>
      </c>
      <c r="I54" s="53"/>
    </row>
    <row r="55" spans="2:9" ht="14.25" x14ac:dyDescent="0.45">
      <c r="B55" s="254"/>
      <c r="C55" s="240"/>
      <c r="D55" s="198"/>
      <c r="E55" s="93"/>
      <c r="F55" s="64"/>
      <c r="G55" s="72"/>
      <c r="H55" s="270" t="str">
        <f t="shared" si="0"/>
        <v/>
      </c>
      <c r="I55" s="53"/>
    </row>
    <row r="56" spans="2:9" ht="14.25" x14ac:dyDescent="0.45">
      <c r="B56" s="254">
        <v>3.6</v>
      </c>
      <c r="C56" s="185"/>
      <c r="D56" s="183" t="s">
        <v>3</v>
      </c>
      <c r="E56" s="64">
        <v>1</v>
      </c>
      <c r="F56" s="64" t="s">
        <v>4</v>
      </c>
      <c r="G56" s="72"/>
      <c r="H56" s="270">
        <f t="shared" si="0"/>
        <v>0</v>
      </c>
      <c r="I56" s="53"/>
    </row>
    <row r="57" spans="2:9" ht="14.25" x14ac:dyDescent="0.45">
      <c r="B57" s="254"/>
      <c r="C57" s="185"/>
      <c r="D57" s="183"/>
      <c r="E57" s="94"/>
      <c r="F57" s="71"/>
      <c r="G57" s="72"/>
      <c r="H57" s="270" t="str">
        <f t="shared" si="0"/>
        <v/>
      </c>
      <c r="I57" s="53"/>
    </row>
    <row r="58" spans="2:9" ht="14.25" x14ac:dyDescent="0.45">
      <c r="B58" s="254"/>
      <c r="C58" s="185"/>
      <c r="D58" s="183"/>
      <c r="E58" s="94"/>
      <c r="F58" s="71"/>
      <c r="G58" s="72"/>
      <c r="H58" s="270" t="str">
        <f t="shared" si="0"/>
        <v/>
      </c>
      <c r="I58" s="53"/>
    </row>
    <row r="59" spans="2:9" ht="14.25" x14ac:dyDescent="0.45">
      <c r="B59" s="254"/>
      <c r="C59" s="276" t="s">
        <v>99</v>
      </c>
      <c r="D59" s="277"/>
      <c r="E59" s="64"/>
      <c r="F59" s="64"/>
      <c r="G59" s="72"/>
      <c r="H59" s="270" t="str">
        <f t="shared" si="0"/>
        <v/>
      </c>
      <c r="I59" s="53"/>
    </row>
    <row r="60" spans="2:9" ht="14.25" x14ac:dyDescent="0.45">
      <c r="B60" s="254"/>
      <c r="C60" s="185"/>
      <c r="D60" s="207"/>
      <c r="E60" s="93"/>
      <c r="F60" s="64"/>
      <c r="G60" s="72"/>
      <c r="H60" s="270" t="str">
        <f t="shared" si="0"/>
        <v/>
      </c>
      <c r="I60" s="53"/>
    </row>
    <row r="61" spans="2:9" ht="14.25" x14ac:dyDescent="0.45">
      <c r="B61" s="254"/>
      <c r="C61" s="278" t="s">
        <v>102</v>
      </c>
      <c r="D61" s="279"/>
      <c r="E61" s="93"/>
      <c r="F61" s="64"/>
      <c r="G61" s="72"/>
      <c r="H61" s="270" t="str">
        <f t="shared" si="0"/>
        <v/>
      </c>
      <c r="I61" s="53"/>
    </row>
    <row r="62" spans="2:9" ht="14.25" x14ac:dyDescent="0.45">
      <c r="B62" s="254"/>
      <c r="C62" s="240"/>
      <c r="D62" s="198"/>
      <c r="E62" s="93"/>
      <c r="F62" s="64"/>
      <c r="G62" s="72"/>
      <c r="H62" s="270" t="str">
        <f t="shared" si="0"/>
        <v/>
      </c>
      <c r="I62" s="53"/>
    </row>
    <row r="63" spans="2:9" ht="14.25" x14ac:dyDescent="0.45">
      <c r="B63" s="254" t="s">
        <v>360</v>
      </c>
      <c r="C63" s="240"/>
      <c r="D63" s="198" t="s">
        <v>123</v>
      </c>
      <c r="E63" s="64">
        <v>1</v>
      </c>
      <c r="F63" s="64" t="s">
        <v>4</v>
      </c>
      <c r="G63" s="72"/>
      <c r="H63" s="270">
        <f t="shared" si="0"/>
        <v>0</v>
      </c>
      <c r="I63" s="53"/>
    </row>
    <row r="64" spans="2:9" ht="14.25" x14ac:dyDescent="0.45">
      <c r="B64" s="254"/>
      <c r="C64" s="240"/>
      <c r="D64" s="198"/>
      <c r="E64" s="93"/>
      <c r="F64" s="64"/>
      <c r="G64" s="72"/>
      <c r="H64" s="270" t="str">
        <f t="shared" si="0"/>
        <v/>
      </c>
      <c r="I64" s="53"/>
    </row>
    <row r="65" spans="2:9" ht="14.25" x14ac:dyDescent="0.45">
      <c r="B65" s="254"/>
      <c r="C65" s="238" t="s">
        <v>16</v>
      </c>
      <c r="D65" s="70"/>
      <c r="E65" s="94"/>
      <c r="F65" s="71"/>
      <c r="G65" s="72"/>
      <c r="H65" s="270" t="str">
        <f t="shared" si="0"/>
        <v/>
      </c>
      <c r="I65" s="53"/>
    </row>
    <row r="66" spans="2:9" ht="14.25" x14ac:dyDescent="0.45">
      <c r="B66" s="254"/>
      <c r="C66" s="239"/>
      <c r="D66" s="208"/>
      <c r="E66" s="75"/>
      <c r="F66" s="57"/>
      <c r="G66" s="72"/>
      <c r="H66" s="270" t="str">
        <f t="shared" si="0"/>
        <v/>
      </c>
      <c r="I66" s="53"/>
    </row>
    <row r="67" spans="2:9" ht="32.25" customHeight="1" x14ac:dyDescent="0.45">
      <c r="B67" s="254"/>
      <c r="C67" s="280" t="s">
        <v>124</v>
      </c>
      <c r="D67" s="280"/>
      <c r="E67" s="75"/>
      <c r="F67" s="57"/>
      <c r="G67" s="72"/>
      <c r="H67" s="270" t="str">
        <f t="shared" si="0"/>
        <v/>
      </c>
      <c r="I67" s="53"/>
    </row>
    <row r="68" spans="2:9" ht="14.25" x14ac:dyDescent="0.45">
      <c r="B68" s="254"/>
      <c r="C68" s="199"/>
      <c r="D68" s="183"/>
      <c r="E68" s="75"/>
      <c r="F68" s="57"/>
      <c r="G68" s="72"/>
      <c r="H68" s="270" t="str">
        <f t="shared" si="0"/>
        <v/>
      </c>
      <c r="I68" s="53"/>
    </row>
    <row r="69" spans="2:9" ht="14.25" x14ac:dyDescent="0.45">
      <c r="B69" s="254" t="s">
        <v>361</v>
      </c>
      <c r="C69" s="239"/>
      <c r="D69" s="183" t="s">
        <v>3</v>
      </c>
      <c r="E69" s="74">
        <v>1</v>
      </c>
      <c r="F69" s="57" t="s">
        <v>4</v>
      </c>
      <c r="G69" s="72"/>
      <c r="H69" s="270">
        <f t="shared" si="0"/>
        <v>0</v>
      </c>
      <c r="I69" s="53"/>
    </row>
    <row r="70" spans="2:9" ht="14.25" x14ac:dyDescent="0.45">
      <c r="B70" s="254"/>
      <c r="C70" s="239"/>
      <c r="D70" s="183"/>
      <c r="E70" s="74"/>
      <c r="F70" s="57"/>
      <c r="G70" s="72"/>
      <c r="H70" s="270" t="str">
        <f t="shared" si="0"/>
        <v/>
      </c>
      <c r="I70" s="53"/>
    </row>
    <row r="71" spans="2:9" ht="14.25" x14ac:dyDescent="0.45">
      <c r="B71" s="254"/>
      <c r="C71" s="239"/>
      <c r="D71" s="183"/>
      <c r="E71" s="74"/>
      <c r="F71" s="57"/>
      <c r="G71" s="72"/>
      <c r="H71" s="270" t="str">
        <f t="shared" ref="H71:H72" si="1">IF(E71="","",G71*E71)</f>
        <v/>
      </c>
      <c r="I71" s="53"/>
    </row>
    <row r="72" spans="2:9" ht="14.25" x14ac:dyDescent="0.45">
      <c r="B72" s="182"/>
      <c r="C72" s="239"/>
      <c r="D72" s="183"/>
      <c r="E72" s="74"/>
      <c r="F72" s="57"/>
      <c r="G72" s="72"/>
      <c r="H72" s="270" t="str">
        <f t="shared" si="1"/>
        <v/>
      </c>
      <c r="I72" s="53"/>
    </row>
    <row r="73" spans="2:9" ht="14.65" thickBot="1" x14ac:dyDescent="0.5">
      <c r="B73" s="180"/>
      <c r="C73" s="239"/>
      <c r="D73" s="183"/>
      <c r="E73" s="49"/>
      <c r="F73" s="50"/>
      <c r="G73" s="51"/>
      <c r="H73" s="54"/>
      <c r="I73" s="53"/>
    </row>
    <row r="74" spans="2:9" ht="14.25" x14ac:dyDescent="0.45">
      <c r="B74" s="180"/>
      <c r="C74" s="206"/>
      <c r="D74" s="208" t="s">
        <v>353</v>
      </c>
      <c r="E74" s="79"/>
      <c r="F74" s="50"/>
      <c r="G74" s="51" t="s">
        <v>15</v>
      </c>
      <c r="H74" s="77">
        <f>SUM(H7:H73)</f>
        <v>0</v>
      </c>
      <c r="I74" s="53"/>
    </row>
    <row r="75" spans="2:9" ht="14.65" thickBot="1" x14ac:dyDescent="0.5">
      <c r="B75" s="181"/>
      <c r="C75" s="210"/>
      <c r="D75" s="209"/>
      <c r="E75" s="82"/>
      <c r="F75" s="83"/>
      <c r="G75" s="84"/>
      <c r="H75" s="85"/>
      <c r="I75" s="86"/>
    </row>
  </sheetData>
  <mergeCells count="20">
    <mergeCell ref="C5:D5"/>
    <mergeCell ref="C10:D10"/>
    <mergeCell ref="C18:D18"/>
    <mergeCell ref="C32:D32"/>
    <mergeCell ref="C8:D8"/>
    <mergeCell ref="C9:D9"/>
    <mergeCell ref="C7:D7"/>
    <mergeCell ref="C28:D28"/>
    <mergeCell ref="C12:D12"/>
    <mergeCell ref="C22:D22"/>
    <mergeCell ref="C14:D14"/>
    <mergeCell ref="C16:D16"/>
    <mergeCell ref="C24:D24"/>
    <mergeCell ref="C59:D59"/>
    <mergeCell ref="C61:D61"/>
    <mergeCell ref="C67:D67"/>
    <mergeCell ref="C54:D54"/>
    <mergeCell ref="C34:D34"/>
    <mergeCell ref="C50:D50"/>
    <mergeCell ref="C52:D52"/>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95AEC-A547-44E3-AB9E-17595574B5C6}">
  <sheetPr>
    <pageSetUpPr fitToPage="1"/>
  </sheetPr>
  <dimension ref="B1:I92"/>
  <sheetViews>
    <sheetView zoomScaleNormal="100" workbookViewId="0">
      <pane ySplit="5" topLeftCell="A83" activePane="bottomLeft" state="frozen"/>
      <selection pane="bottomLeft" activeCell="H88" sqref="H88"/>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4"/>
      <c r="C1" s="88"/>
      <c r="D1" s="37"/>
      <c r="E1" s="37"/>
      <c r="F1" s="23"/>
      <c r="G1" s="23"/>
      <c r="H1" s="87"/>
      <c r="I1" s="23"/>
    </row>
    <row r="2" spans="2:9" ht="14.25" x14ac:dyDescent="0.45">
      <c r="B2" s="175" t="str">
        <f>Prelims!B2</f>
        <v>Project - Repairs to Building 19 The Long Warehouse</v>
      </c>
      <c r="C2" s="37"/>
      <c r="D2" s="30"/>
      <c r="E2" s="29" t="s">
        <v>72</v>
      </c>
      <c r="F2" s="38"/>
      <c r="G2" s="39"/>
      <c r="H2" s="37"/>
      <c r="I2" s="37"/>
    </row>
    <row r="3" spans="2:9" ht="14.25" x14ac:dyDescent="0.45">
      <c r="B3" s="176" t="s">
        <v>177</v>
      </c>
      <c r="C3" s="37"/>
      <c r="D3" s="37"/>
      <c r="E3" s="40"/>
      <c r="F3" s="38"/>
      <c r="G3" s="41"/>
      <c r="H3" s="37"/>
      <c r="I3" s="37"/>
    </row>
    <row r="4" spans="2:9" ht="14.65" thickBot="1" x14ac:dyDescent="0.4">
      <c r="B4" s="177"/>
      <c r="C4" s="37"/>
      <c r="D4" s="37"/>
      <c r="E4" s="40"/>
      <c r="F4" s="38"/>
      <c r="G4" s="78"/>
      <c r="H4" s="37"/>
      <c r="I4" s="37"/>
    </row>
    <row r="5" spans="2:9" ht="14.65" thickBot="1" x14ac:dyDescent="0.4">
      <c r="B5" s="178"/>
      <c r="C5" s="285" t="s">
        <v>75</v>
      </c>
      <c r="D5" s="285"/>
      <c r="E5" s="42" t="s">
        <v>73</v>
      </c>
      <c r="F5" s="43" t="s">
        <v>1</v>
      </c>
      <c r="G5" s="44" t="s">
        <v>0</v>
      </c>
      <c r="H5" s="45" t="s">
        <v>74</v>
      </c>
      <c r="I5" s="46" t="s">
        <v>6</v>
      </c>
    </row>
    <row r="6" spans="2:9" ht="14.25" x14ac:dyDescent="0.45">
      <c r="B6" s="179"/>
      <c r="C6" s="47"/>
      <c r="D6" s="48"/>
      <c r="E6" s="49"/>
      <c r="F6" s="50"/>
      <c r="G6" s="51"/>
      <c r="H6" s="52"/>
      <c r="I6" s="53"/>
    </row>
    <row r="7" spans="2:9" ht="33.75" customHeight="1" x14ac:dyDescent="0.45">
      <c r="B7" s="179"/>
      <c r="C7" s="291" t="s">
        <v>90</v>
      </c>
      <c r="D7" s="291"/>
      <c r="E7" s="49"/>
      <c r="F7" s="50"/>
      <c r="G7" s="51"/>
      <c r="H7" s="270" t="str">
        <f t="shared" ref="H7:H70" si="0">IF(E7="","",G7*E7)</f>
        <v/>
      </c>
      <c r="I7" s="53"/>
    </row>
    <row r="8" spans="2:9" ht="49.5" customHeight="1" x14ac:dyDescent="0.45">
      <c r="B8" s="179"/>
      <c r="C8" s="286" t="s">
        <v>8</v>
      </c>
      <c r="D8" s="290"/>
      <c r="E8" s="49"/>
      <c r="F8" s="50"/>
      <c r="G8" s="51"/>
      <c r="H8" s="270" t="str">
        <f t="shared" si="0"/>
        <v/>
      </c>
      <c r="I8" s="53"/>
    </row>
    <row r="9" spans="2:9" ht="56.25" customHeight="1" x14ac:dyDescent="0.45">
      <c r="B9" s="179"/>
      <c r="C9" s="286" t="s">
        <v>9</v>
      </c>
      <c r="D9" s="287"/>
      <c r="E9" s="49"/>
      <c r="F9" s="50"/>
      <c r="G9" s="51"/>
      <c r="H9" s="270" t="str">
        <f t="shared" si="0"/>
        <v/>
      </c>
      <c r="I9" s="53"/>
    </row>
    <row r="10" spans="2:9" ht="34.5" customHeight="1" x14ac:dyDescent="0.45">
      <c r="B10" s="179"/>
      <c r="C10" s="286" t="s">
        <v>98</v>
      </c>
      <c r="D10" s="287"/>
      <c r="E10" s="49"/>
      <c r="F10" s="50"/>
      <c r="G10" s="51"/>
      <c r="H10" s="270" t="str">
        <f t="shared" si="0"/>
        <v/>
      </c>
      <c r="I10" s="53"/>
    </row>
    <row r="11" spans="2:9" ht="34.5" customHeight="1" x14ac:dyDescent="0.45">
      <c r="B11" s="179"/>
      <c r="C11" s="211"/>
      <c r="D11" s="212"/>
      <c r="E11" s="49"/>
      <c r="F11" s="50"/>
      <c r="G11" s="51"/>
      <c r="H11" s="270" t="str">
        <f t="shared" si="0"/>
        <v/>
      </c>
      <c r="I11" s="53"/>
    </row>
    <row r="12" spans="2:9" ht="17.25" customHeight="1" x14ac:dyDescent="0.45">
      <c r="B12" s="179"/>
      <c r="C12" s="297" t="s">
        <v>139</v>
      </c>
      <c r="D12" s="298"/>
      <c r="E12" s="49"/>
      <c r="F12" s="50"/>
      <c r="G12" s="51"/>
      <c r="H12" s="270" t="str">
        <f t="shared" si="0"/>
        <v/>
      </c>
      <c r="I12" s="53"/>
    </row>
    <row r="13" spans="2:9" ht="14.25" x14ac:dyDescent="0.45">
      <c r="B13" s="179"/>
      <c r="C13" s="211"/>
      <c r="D13" s="212"/>
      <c r="E13" s="49"/>
      <c r="F13" s="50"/>
      <c r="G13" s="51"/>
      <c r="H13" s="270" t="str">
        <f t="shared" si="0"/>
        <v/>
      </c>
      <c r="I13" s="53"/>
    </row>
    <row r="14" spans="2:9" ht="14.25" x14ac:dyDescent="0.45">
      <c r="B14" s="179"/>
      <c r="C14" s="295" t="s">
        <v>10</v>
      </c>
      <c r="D14" s="296"/>
      <c r="E14" s="49"/>
      <c r="F14" s="50"/>
      <c r="G14" s="51"/>
      <c r="H14" s="270" t="str">
        <f t="shared" si="0"/>
        <v/>
      </c>
      <c r="I14" s="53"/>
    </row>
    <row r="15" spans="2:9" ht="14.25" x14ac:dyDescent="0.45">
      <c r="B15" s="179"/>
      <c r="C15" s="47"/>
      <c r="D15" s="55"/>
      <c r="E15" s="49"/>
      <c r="F15" s="50"/>
      <c r="G15" s="51"/>
      <c r="H15" s="270" t="str">
        <f t="shared" si="0"/>
        <v/>
      </c>
      <c r="I15" s="53"/>
    </row>
    <row r="16" spans="2:9" ht="14.25" x14ac:dyDescent="0.45">
      <c r="B16" s="179"/>
      <c r="C16" s="294" t="s">
        <v>7</v>
      </c>
      <c r="D16" s="294"/>
      <c r="E16" s="49"/>
      <c r="F16" s="50"/>
      <c r="G16" s="51"/>
      <c r="H16" s="270" t="str">
        <f t="shared" si="0"/>
        <v/>
      </c>
      <c r="I16" s="53"/>
    </row>
    <row r="17" spans="2:9" ht="14.25" x14ac:dyDescent="0.45">
      <c r="B17" s="179"/>
      <c r="C17" s="60"/>
      <c r="D17" s="60"/>
      <c r="E17" s="49"/>
      <c r="F17" s="50"/>
      <c r="G17" s="51"/>
      <c r="H17" s="270" t="str">
        <f t="shared" si="0"/>
        <v/>
      </c>
      <c r="I17" s="53"/>
    </row>
    <row r="18" spans="2:9" ht="14.25" x14ac:dyDescent="0.45">
      <c r="B18" s="179"/>
      <c r="C18" s="288" t="s">
        <v>136</v>
      </c>
      <c r="D18" s="288"/>
      <c r="E18" s="49"/>
      <c r="F18" s="50"/>
      <c r="G18" s="51"/>
      <c r="H18" s="270" t="str">
        <f t="shared" si="0"/>
        <v/>
      </c>
      <c r="I18" s="53"/>
    </row>
    <row r="19" spans="2:9" ht="14.25" x14ac:dyDescent="0.45">
      <c r="B19" s="179"/>
      <c r="C19" s="61"/>
      <c r="D19" s="61"/>
      <c r="E19" s="49"/>
      <c r="F19" s="50"/>
      <c r="G19" s="51"/>
      <c r="H19" s="270" t="str">
        <f t="shared" si="0"/>
        <v/>
      </c>
      <c r="I19" s="53"/>
    </row>
    <row r="20" spans="2:9" ht="14.25" x14ac:dyDescent="0.45">
      <c r="B20" s="179" t="s">
        <v>402</v>
      </c>
      <c r="C20" s="61"/>
      <c r="D20" s="61" t="s">
        <v>3</v>
      </c>
      <c r="E20" s="49">
        <v>1</v>
      </c>
      <c r="F20" s="50" t="s">
        <v>409</v>
      </c>
      <c r="G20" s="51"/>
      <c r="H20" s="270">
        <f t="shared" si="0"/>
        <v>0</v>
      </c>
      <c r="I20" s="53"/>
    </row>
    <row r="21" spans="2:9" ht="14.25" x14ac:dyDescent="0.45">
      <c r="B21" s="179"/>
      <c r="C21" s="60"/>
      <c r="D21" s="60"/>
      <c r="E21" s="49"/>
      <c r="F21" s="50"/>
      <c r="G21" s="51"/>
      <c r="H21" s="270" t="str">
        <f t="shared" si="0"/>
        <v/>
      </c>
      <c r="I21" s="53"/>
    </row>
    <row r="22" spans="2:9" ht="14.25" x14ac:dyDescent="0.45">
      <c r="B22" s="179"/>
      <c r="C22" s="294" t="s">
        <v>78</v>
      </c>
      <c r="D22" s="294"/>
      <c r="E22" s="49"/>
      <c r="F22" s="50"/>
      <c r="G22" s="51"/>
      <c r="H22" s="270" t="str">
        <f t="shared" si="0"/>
        <v/>
      </c>
      <c r="I22" s="53"/>
    </row>
    <row r="23" spans="2:9" ht="14.25" x14ac:dyDescent="0.45">
      <c r="B23" s="179"/>
      <c r="C23" s="60"/>
      <c r="D23" s="60"/>
      <c r="E23" s="49"/>
      <c r="F23" s="50"/>
      <c r="G23" s="51"/>
      <c r="H23" s="270" t="str">
        <f t="shared" si="0"/>
        <v/>
      </c>
      <c r="I23" s="53"/>
    </row>
    <row r="24" spans="2:9" ht="14.25" x14ac:dyDescent="0.45">
      <c r="B24" s="179"/>
      <c r="C24" s="288" t="s">
        <v>81</v>
      </c>
      <c r="D24" s="288"/>
      <c r="E24" s="49"/>
      <c r="F24" s="50"/>
      <c r="G24" s="51"/>
      <c r="H24" s="270" t="str">
        <f t="shared" si="0"/>
        <v/>
      </c>
      <c r="I24" s="53"/>
    </row>
    <row r="25" spans="2:9" ht="14.25" x14ac:dyDescent="0.45">
      <c r="B25" s="179"/>
      <c r="C25" s="61"/>
      <c r="D25" s="61"/>
      <c r="E25" s="49"/>
      <c r="F25" s="50"/>
      <c r="G25" s="51"/>
      <c r="H25" s="270" t="str">
        <f t="shared" si="0"/>
        <v/>
      </c>
      <c r="I25" s="53"/>
    </row>
    <row r="26" spans="2:9" ht="14.25" x14ac:dyDescent="0.45">
      <c r="B26" s="179" t="s">
        <v>403</v>
      </c>
      <c r="C26" s="61"/>
      <c r="D26" s="61" t="s">
        <v>3</v>
      </c>
      <c r="E26" s="49">
        <v>1</v>
      </c>
      <c r="F26" s="50" t="s">
        <v>409</v>
      </c>
      <c r="G26" s="51"/>
      <c r="H26" s="270">
        <f t="shared" si="0"/>
        <v>0</v>
      </c>
      <c r="I26" s="53"/>
    </row>
    <row r="27" spans="2:9" ht="14.25" x14ac:dyDescent="0.45">
      <c r="B27" s="179"/>
      <c r="C27" s="60"/>
      <c r="D27" s="60"/>
      <c r="E27" s="50"/>
      <c r="F27" s="51"/>
      <c r="G27" s="52"/>
      <c r="H27" s="270" t="str">
        <f t="shared" si="0"/>
        <v/>
      </c>
    </row>
    <row r="28" spans="2:9" ht="14.25" x14ac:dyDescent="0.45">
      <c r="B28" s="179"/>
      <c r="C28" s="280" t="s">
        <v>71</v>
      </c>
      <c r="D28" s="280"/>
      <c r="E28" s="50"/>
      <c r="F28" s="51"/>
      <c r="G28" s="52"/>
      <c r="H28" s="270" t="str">
        <f t="shared" si="0"/>
        <v/>
      </c>
    </row>
    <row r="29" spans="2:9" ht="14.25" x14ac:dyDescent="0.45">
      <c r="B29" s="179"/>
      <c r="C29" s="68"/>
      <c r="D29" s="68"/>
      <c r="E29" s="49"/>
      <c r="F29" s="50"/>
      <c r="G29" s="51"/>
      <c r="H29" s="270" t="str">
        <f t="shared" si="0"/>
        <v/>
      </c>
      <c r="I29" s="53"/>
    </row>
    <row r="30" spans="2:9" ht="14.25" x14ac:dyDescent="0.45">
      <c r="B30" s="179" t="s">
        <v>404</v>
      </c>
      <c r="C30" s="61"/>
      <c r="D30" s="61" t="s">
        <v>3</v>
      </c>
      <c r="E30" s="49">
        <v>1</v>
      </c>
      <c r="F30" s="50" t="s">
        <v>409</v>
      </c>
      <c r="G30" s="51"/>
      <c r="H30" s="270">
        <f t="shared" si="0"/>
        <v>0</v>
      </c>
      <c r="I30" s="53"/>
    </row>
    <row r="31" spans="2:9" ht="14.25" x14ac:dyDescent="0.45">
      <c r="B31" s="179"/>
      <c r="C31" s="60"/>
      <c r="D31" s="60"/>
      <c r="E31" s="56"/>
      <c r="F31" s="57"/>
      <c r="G31" s="58"/>
      <c r="H31" s="270" t="str">
        <f t="shared" si="0"/>
        <v/>
      </c>
      <c r="I31" s="59"/>
    </row>
    <row r="32" spans="2:9" ht="14.25" x14ac:dyDescent="0.45">
      <c r="B32" s="179"/>
      <c r="C32" s="289" t="s">
        <v>101</v>
      </c>
      <c r="D32" s="289"/>
      <c r="E32" s="56"/>
      <c r="F32" s="57"/>
      <c r="G32" s="58"/>
      <c r="H32" s="270" t="str">
        <f t="shared" si="0"/>
        <v/>
      </c>
      <c r="I32" s="59"/>
    </row>
    <row r="33" spans="2:9" ht="14.25" x14ac:dyDescent="0.45">
      <c r="B33" s="179"/>
      <c r="C33" s="47"/>
      <c r="D33" s="55"/>
      <c r="E33" s="56"/>
      <c r="F33" s="57"/>
      <c r="G33" s="58"/>
      <c r="H33" s="270" t="str">
        <f t="shared" si="0"/>
        <v/>
      </c>
      <c r="I33" s="59"/>
    </row>
    <row r="34" spans="2:9" ht="14.25" x14ac:dyDescent="0.45">
      <c r="B34" s="179"/>
      <c r="C34" s="282" t="s">
        <v>120</v>
      </c>
      <c r="D34" s="282"/>
      <c r="E34" s="49"/>
      <c r="F34" s="50"/>
      <c r="G34" s="58"/>
      <c r="H34" s="270" t="str">
        <f t="shared" si="0"/>
        <v/>
      </c>
      <c r="I34" s="59"/>
    </row>
    <row r="35" spans="2:9" ht="14.25" x14ac:dyDescent="0.45">
      <c r="B35" s="179"/>
      <c r="C35" s="172"/>
      <c r="D35" s="172"/>
      <c r="E35" s="49"/>
      <c r="F35" s="50"/>
      <c r="G35" s="58"/>
      <c r="H35" s="270" t="str">
        <f t="shared" si="0"/>
        <v/>
      </c>
      <c r="I35" s="59"/>
    </row>
    <row r="36" spans="2:9" ht="14.25" x14ac:dyDescent="0.45">
      <c r="B36" s="179"/>
      <c r="C36" s="47"/>
      <c r="D36" s="62" t="s">
        <v>3</v>
      </c>
      <c r="E36" s="49">
        <v>1</v>
      </c>
      <c r="F36" s="63" t="s">
        <v>4</v>
      </c>
      <c r="G36" s="58"/>
      <c r="H36" s="270">
        <f t="shared" si="0"/>
        <v>0</v>
      </c>
      <c r="I36" s="59"/>
    </row>
    <row r="37" spans="2:9" ht="14.25" x14ac:dyDescent="0.45">
      <c r="B37" s="179"/>
      <c r="C37" s="47"/>
      <c r="D37" s="62"/>
      <c r="E37" s="49"/>
      <c r="F37" s="63"/>
      <c r="G37" s="58"/>
      <c r="H37" s="270" t="str">
        <f t="shared" si="0"/>
        <v/>
      </c>
      <c r="I37" s="59"/>
    </row>
    <row r="38" spans="2:9" ht="14.25" x14ac:dyDescent="0.45">
      <c r="B38" s="179"/>
      <c r="C38" s="242" t="s">
        <v>343</v>
      </c>
      <c r="D38" s="62"/>
      <c r="E38" s="49"/>
      <c r="F38" s="63"/>
      <c r="G38" s="58"/>
      <c r="H38" s="270" t="str">
        <f t="shared" si="0"/>
        <v/>
      </c>
      <c r="I38" s="59"/>
    </row>
    <row r="39" spans="2:9" ht="14.25" x14ac:dyDescent="0.45">
      <c r="B39" s="179"/>
      <c r="C39" s="172"/>
      <c r="D39" s="172"/>
      <c r="E39" s="56"/>
      <c r="F39" s="57"/>
      <c r="G39" s="58"/>
      <c r="H39" s="270" t="str">
        <f t="shared" si="0"/>
        <v/>
      </c>
      <c r="I39" s="59"/>
    </row>
    <row r="40" spans="2:9" ht="14.25" x14ac:dyDescent="0.45">
      <c r="B40" s="236" t="s">
        <v>318</v>
      </c>
      <c r="C40" s="236"/>
      <c r="D40" s="205" t="s">
        <v>332</v>
      </c>
      <c r="E40" s="56"/>
      <c r="F40" s="57"/>
      <c r="G40" s="58"/>
      <c r="H40" s="270" t="str">
        <f t="shared" si="0"/>
        <v/>
      </c>
      <c r="I40" s="59"/>
    </row>
    <row r="41" spans="2:9" ht="14.25" x14ac:dyDescent="0.45">
      <c r="B41" s="236"/>
      <c r="C41" s="236"/>
      <c r="D41" s="205"/>
      <c r="E41" s="56"/>
      <c r="F41" s="57"/>
      <c r="G41" s="58"/>
      <c r="H41" s="270" t="str">
        <f t="shared" si="0"/>
        <v/>
      </c>
      <c r="I41" s="59"/>
    </row>
    <row r="42" spans="2:9" ht="42.75" x14ac:dyDescent="0.45">
      <c r="B42" s="172" t="s">
        <v>319</v>
      </c>
      <c r="C42" s="172"/>
      <c r="D42" s="68" t="s">
        <v>333</v>
      </c>
      <c r="E42" s="63">
        <f>+(3.5*61.15)+(4.15*61.15)</f>
        <v>467.79750000000001</v>
      </c>
      <c r="F42" s="263" t="s">
        <v>407</v>
      </c>
      <c r="G42" s="58"/>
      <c r="H42" s="270">
        <f t="shared" si="0"/>
        <v>0</v>
      </c>
      <c r="I42" s="59"/>
    </row>
    <row r="43" spans="2:9" ht="14.25" x14ac:dyDescent="0.45">
      <c r="B43" s="199"/>
      <c r="C43" s="199"/>
      <c r="D43" s="183"/>
      <c r="E43" s="56"/>
      <c r="F43" s="263"/>
      <c r="G43" s="58"/>
      <c r="H43" s="270" t="str">
        <f t="shared" si="0"/>
        <v/>
      </c>
      <c r="I43" s="59"/>
    </row>
    <row r="44" spans="2:9" ht="28.5" x14ac:dyDescent="0.45">
      <c r="B44" s="236" t="s">
        <v>320</v>
      </c>
      <c r="C44" s="236"/>
      <c r="D44" s="205" t="s">
        <v>334</v>
      </c>
      <c r="E44" s="63">
        <f>+(3.5*61.15)+(4.15*61.15)</f>
        <v>467.79750000000001</v>
      </c>
      <c r="F44" s="263" t="s">
        <v>407</v>
      </c>
      <c r="G44" s="58"/>
      <c r="H44" s="270">
        <f t="shared" si="0"/>
        <v>0</v>
      </c>
      <c r="I44" s="59"/>
    </row>
    <row r="45" spans="2:9" ht="14.25" x14ac:dyDescent="0.45">
      <c r="B45" s="236"/>
      <c r="C45" s="236"/>
      <c r="D45" s="205"/>
      <c r="E45" s="56"/>
      <c r="F45" s="263"/>
      <c r="G45" s="58"/>
      <c r="H45" s="270" t="str">
        <f t="shared" si="0"/>
        <v/>
      </c>
      <c r="I45" s="59"/>
    </row>
    <row r="46" spans="2:9" ht="28.5" x14ac:dyDescent="0.45">
      <c r="B46" s="237" t="s">
        <v>321</v>
      </c>
      <c r="C46" s="237"/>
      <c r="D46" s="61" t="s">
        <v>335</v>
      </c>
      <c r="E46" s="63">
        <f>+(3.5*61.15)+(4.15*61.15)</f>
        <v>467.79750000000001</v>
      </c>
      <c r="F46" s="263" t="s">
        <v>407</v>
      </c>
      <c r="G46" s="58"/>
      <c r="H46" s="270">
        <f t="shared" si="0"/>
        <v>0</v>
      </c>
      <c r="I46" s="59"/>
    </row>
    <row r="47" spans="2:9" ht="14.25" x14ac:dyDescent="0.45">
      <c r="B47" s="236"/>
      <c r="C47" s="236"/>
      <c r="D47" s="205"/>
      <c r="E47" s="56"/>
      <c r="F47" s="263"/>
      <c r="G47" s="58"/>
      <c r="H47" s="270" t="str">
        <f t="shared" si="0"/>
        <v/>
      </c>
      <c r="I47" s="59"/>
    </row>
    <row r="48" spans="2:9" ht="57" x14ac:dyDescent="0.45">
      <c r="B48" s="236" t="s">
        <v>322</v>
      </c>
      <c r="C48" s="236"/>
      <c r="D48" s="205" t="s">
        <v>336</v>
      </c>
      <c r="E48" s="63">
        <f>+(3.5*61.15)+(4.15*61.15)</f>
        <v>467.79750000000001</v>
      </c>
      <c r="F48" s="263" t="s">
        <v>407</v>
      </c>
      <c r="G48" s="58"/>
      <c r="H48" s="270">
        <f t="shared" si="0"/>
        <v>0</v>
      </c>
      <c r="I48" s="59"/>
    </row>
    <row r="49" spans="2:9" ht="14.25" x14ac:dyDescent="0.45">
      <c r="B49" s="236"/>
      <c r="C49" s="236"/>
      <c r="D49" s="205"/>
      <c r="E49" s="56"/>
      <c r="F49" s="57"/>
      <c r="G49" s="58"/>
      <c r="H49" s="270" t="str">
        <f t="shared" si="0"/>
        <v/>
      </c>
      <c r="I49" s="59"/>
    </row>
    <row r="50" spans="2:9" ht="42.75" x14ac:dyDescent="0.45">
      <c r="B50" s="236" t="s">
        <v>323</v>
      </c>
      <c r="C50" s="236"/>
      <c r="D50" s="205" t="s">
        <v>413</v>
      </c>
      <c r="E50" s="56"/>
      <c r="F50" s="57"/>
      <c r="G50" s="58"/>
      <c r="H50" s="270" t="str">
        <f t="shared" si="0"/>
        <v/>
      </c>
      <c r="I50" s="59"/>
    </row>
    <row r="51" spans="2:9" ht="14.25" x14ac:dyDescent="0.45">
      <c r="B51" s="236"/>
      <c r="C51" s="236"/>
      <c r="D51" s="205"/>
      <c r="E51" s="56"/>
      <c r="F51" s="57"/>
      <c r="G51" s="58"/>
      <c r="H51" s="270" t="str">
        <f t="shared" si="0"/>
        <v/>
      </c>
      <c r="I51" s="59"/>
    </row>
    <row r="52" spans="2:9" ht="14.25" x14ac:dyDescent="0.45">
      <c r="B52" s="236" t="s">
        <v>410</v>
      </c>
      <c r="C52" s="236"/>
      <c r="D52" s="205" t="s">
        <v>411</v>
      </c>
      <c r="E52" s="56">
        <v>122</v>
      </c>
      <c r="F52" s="57" t="s">
        <v>406</v>
      </c>
      <c r="G52" s="58"/>
      <c r="H52" s="270">
        <f t="shared" si="0"/>
        <v>0</v>
      </c>
      <c r="I52" s="59"/>
    </row>
    <row r="53" spans="2:9" ht="14.25" x14ac:dyDescent="0.45">
      <c r="B53" s="236"/>
      <c r="C53" s="236"/>
      <c r="D53" s="205"/>
      <c r="E53" s="56"/>
      <c r="F53" s="57"/>
      <c r="G53" s="58"/>
      <c r="H53" s="270" t="str">
        <f t="shared" si="0"/>
        <v/>
      </c>
      <c r="I53" s="59"/>
    </row>
    <row r="54" spans="2:9" ht="14.25" x14ac:dyDescent="0.45">
      <c r="B54" s="236" t="s">
        <v>412</v>
      </c>
      <c r="C54" s="236"/>
      <c r="D54" s="205" t="s">
        <v>414</v>
      </c>
      <c r="E54" s="56">
        <f>26*2</f>
        <v>52</v>
      </c>
      <c r="F54" s="57" t="s">
        <v>415</v>
      </c>
      <c r="G54" s="58"/>
      <c r="H54" s="270">
        <f t="shared" si="0"/>
        <v>0</v>
      </c>
      <c r="I54" s="59"/>
    </row>
    <row r="55" spans="2:9" ht="14.25" x14ac:dyDescent="0.45">
      <c r="B55" s="236"/>
      <c r="C55" s="236"/>
      <c r="D55" s="205"/>
      <c r="E55" s="56"/>
      <c r="F55" s="57"/>
      <c r="G55" s="58"/>
      <c r="H55" s="270" t="str">
        <f t="shared" si="0"/>
        <v/>
      </c>
      <c r="I55" s="59"/>
    </row>
    <row r="56" spans="2:9" ht="85.5" x14ac:dyDescent="0.45">
      <c r="B56" s="236" t="s">
        <v>324</v>
      </c>
      <c r="C56" s="236"/>
      <c r="D56" s="205" t="s">
        <v>337</v>
      </c>
      <c r="E56" s="262">
        <v>61</v>
      </c>
      <c r="F56" s="263" t="s">
        <v>406</v>
      </c>
      <c r="G56" s="58"/>
      <c r="H56" s="270">
        <f t="shared" si="0"/>
        <v>0</v>
      </c>
      <c r="I56" s="59"/>
    </row>
    <row r="57" spans="2:9" ht="14.25" x14ac:dyDescent="0.45">
      <c r="B57" s="236"/>
      <c r="C57" s="236"/>
      <c r="D57" s="205"/>
      <c r="E57" s="262"/>
      <c r="F57" s="263"/>
      <c r="G57" s="58"/>
      <c r="H57" s="270" t="str">
        <f t="shared" si="0"/>
        <v/>
      </c>
      <c r="I57" s="59"/>
    </row>
    <row r="58" spans="2:9" ht="85.5" x14ac:dyDescent="0.45">
      <c r="B58" s="172" t="s">
        <v>325</v>
      </c>
      <c r="C58" s="172"/>
      <c r="D58" s="68" t="s">
        <v>418</v>
      </c>
      <c r="E58" s="262">
        <v>61</v>
      </c>
      <c r="F58" s="263" t="s">
        <v>406</v>
      </c>
      <c r="G58" s="58"/>
      <c r="H58" s="270">
        <f t="shared" si="0"/>
        <v>0</v>
      </c>
      <c r="I58" s="59"/>
    </row>
    <row r="59" spans="2:9" ht="14.25" x14ac:dyDescent="0.45">
      <c r="B59" s="199"/>
      <c r="C59" s="199"/>
      <c r="D59" s="183"/>
      <c r="E59" s="262"/>
      <c r="F59" s="263"/>
      <c r="G59" s="58"/>
      <c r="H59" s="270" t="str">
        <f t="shared" si="0"/>
        <v/>
      </c>
      <c r="I59" s="59"/>
    </row>
    <row r="60" spans="2:9" ht="14.25" x14ac:dyDescent="0.45">
      <c r="B60" s="199" t="s">
        <v>416</v>
      </c>
      <c r="C60" s="199"/>
      <c r="D60" s="183" t="s">
        <v>417</v>
      </c>
      <c r="E60" s="262">
        <v>61</v>
      </c>
      <c r="F60" s="263" t="s">
        <v>406</v>
      </c>
      <c r="G60" s="58"/>
      <c r="H60" s="270">
        <f t="shared" si="0"/>
        <v>0</v>
      </c>
      <c r="I60" s="59"/>
    </row>
    <row r="61" spans="2:9" ht="14.25" x14ac:dyDescent="0.45">
      <c r="B61" s="199"/>
      <c r="C61" s="199"/>
      <c r="D61" s="183"/>
      <c r="E61" s="262"/>
      <c r="F61" s="263"/>
      <c r="G61" s="58"/>
      <c r="H61" s="270" t="str">
        <f t="shared" si="0"/>
        <v/>
      </c>
      <c r="I61" s="59"/>
    </row>
    <row r="62" spans="2:9" ht="28.5" x14ac:dyDescent="0.45">
      <c r="B62" s="199" t="s">
        <v>326</v>
      </c>
      <c r="C62" s="199"/>
      <c r="D62" s="183" t="s">
        <v>419</v>
      </c>
      <c r="E62" s="262">
        <v>1</v>
      </c>
      <c r="F62" s="263" t="s">
        <v>409</v>
      </c>
      <c r="G62" s="58"/>
      <c r="H62" s="270">
        <f t="shared" si="0"/>
        <v>0</v>
      </c>
      <c r="I62" s="59"/>
    </row>
    <row r="63" spans="2:9" ht="14.25" x14ac:dyDescent="0.45">
      <c r="B63" s="199"/>
      <c r="C63" s="199"/>
      <c r="D63" s="183"/>
      <c r="E63" s="262"/>
      <c r="F63" s="263"/>
      <c r="G63" s="58"/>
      <c r="H63" s="270" t="str">
        <f t="shared" si="0"/>
        <v/>
      </c>
      <c r="I63" s="59"/>
    </row>
    <row r="64" spans="2:9" ht="28.5" x14ac:dyDescent="0.45">
      <c r="B64" s="236" t="s">
        <v>327</v>
      </c>
      <c r="C64" s="236"/>
      <c r="D64" s="205" t="s">
        <v>339</v>
      </c>
      <c r="E64" s="262">
        <v>61</v>
      </c>
      <c r="F64" s="263" t="s">
        <v>406</v>
      </c>
      <c r="G64" s="58"/>
      <c r="H64" s="270">
        <f t="shared" si="0"/>
        <v>0</v>
      </c>
      <c r="I64" s="59"/>
    </row>
    <row r="65" spans="2:9" ht="14.25" x14ac:dyDescent="0.45">
      <c r="B65" s="236"/>
      <c r="C65" s="236"/>
      <c r="D65" s="205"/>
      <c r="E65" s="262"/>
      <c r="F65" s="263"/>
      <c r="G65" s="58"/>
      <c r="H65" s="270" t="str">
        <f t="shared" si="0"/>
        <v/>
      </c>
      <c r="I65" s="59"/>
    </row>
    <row r="66" spans="2:9" ht="42.75" x14ac:dyDescent="0.45">
      <c r="B66" s="236" t="s">
        <v>328</v>
      </c>
      <c r="C66" s="236"/>
      <c r="D66" s="205" t="s">
        <v>340</v>
      </c>
      <c r="E66" s="262">
        <v>61</v>
      </c>
      <c r="F66" s="263" t="s">
        <v>406</v>
      </c>
      <c r="G66" s="58"/>
      <c r="H66" s="270">
        <f t="shared" si="0"/>
        <v>0</v>
      </c>
      <c r="I66" s="59"/>
    </row>
    <row r="67" spans="2:9" ht="14.25" x14ac:dyDescent="0.45">
      <c r="B67" s="264"/>
      <c r="C67" s="236"/>
      <c r="D67" s="205"/>
      <c r="E67" s="262"/>
      <c r="F67" s="263"/>
      <c r="G67" s="58"/>
      <c r="H67" s="270" t="str">
        <f t="shared" si="0"/>
        <v/>
      </c>
      <c r="I67" s="59"/>
    </row>
    <row r="68" spans="2:9" ht="14.25" x14ac:dyDescent="0.45">
      <c r="B68" s="264" t="s">
        <v>433</v>
      </c>
      <c r="C68" s="236"/>
      <c r="D68" s="205" t="s">
        <v>434</v>
      </c>
      <c r="E68" s="262">
        <v>1</v>
      </c>
      <c r="F68" s="263" t="s">
        <v>415</v>
      </c>
      <c r="G68" s="58"/>
      <c r="H68" s="270">
        <f t="shared" si="0"/>
        <v>0</v>
      </c>
      <c r="I68" s="59"/>
    </row>
    <row r="69" spans="2:9" ht="14.25" x14ac:dyDescent="0.45">
      <c r="B69" s="182"/>
      <c r="C69" s="73"/>
      <c r="D69" s="68"/>
      <c r="E69" s="74"/>
      <c r="F69" s="57"/>
      <c r="G69" s="72"/>
      <c r="H69" s="270" t="str">
        <f t="shared" si="0"/>
        <v/>
      </c>
      <c r="I69" s="53"/>
    </row>
    <row r="70" spans="2:9" ht="14.25" x14ac:dyDescent="0.45">
      <c r="B70" s="182"/>
      <c r="C70" s="283" t="s">
        <v>12</v>
      </c>
      <c r="D70" s="283"/>
      <c r="E70" s="49"/>
      <c r="F70" s="49"/>
      <c r="G70" s="72"/>
      <c r="H70" s="270" t="str">
        <f t="shared" si="0"/>
        <v/>
      </c>
      <c r="I70" s="53"/>
    </row>
    <row r="71" spans="2:9" ht="14.25" x14ac:dyDescent="0.45">
      <c r="B71" s="182"/>
      <c r="C71" s="76"/>
      <c r="D71" s="92"/>
      <c r="E71" s="49"/>
      <c r="F71" s="49"/>
      <c r="G71" s="72"/>
      <c r="H71" s="270" t="str">
        <f t="shared" ref="H71:H89" si="1">IF(E71="","",G71*E71)</f>
        <v/>
      </c>
      <c r="I71" s="53"/>
    </row>
    <row r="72" spans="2:9" ht="14.25" x14ac:dyDescent="0.45">
      <c r="B72" s="182"/>
      <c r="C72" s="284" t="s">
        <v>13</v>
      </c>
      <c r="D72" s="284"/>
      <c r="E72" s="64"/>
      <c r="F72" s="64"/>
      <c r="G72" s="72"/>
      <c r="H72" s="270" t="str">
        <f t="shared" si="1"/>
        <v/>
      </c>
      <c r="I72" s="53"/>
    </row>
    <row r="73" spans="2:9" ht="14.25" x14ac:dyDescent="0.45">
      <c r="B73" s="182"/>
      <c r="C73" s="65"/>
      <c r="D73" s="66"/>
      <c r="E73" s="93"/>
      <c r="F73" s="64"/>
      <c r="G73" s="72"/>
      <c r="H73" s="270" t="str">
        <f t="shared" si="1"/>
        <v/>
      </c>
      <c r="I73" s="53"/>
    </row>
    <row r="74" spans="2:9" ht="14.25" x14ac:dyDescent="0.45">
      <c r="B74" s="182"/>
      <c r="C74" s="281" t="s">
        <v>14</v>
      </c>
      <c r="D74" s="281"/>
      <c r="E74" s="93"/>
      <c r="F74" s="64"/>
      <c r="G74" s="72"/>
      <c r="H74" s="270" t="str">
        <f t="shared" si="1"/>
        <v/>
      </c>
      <c r="I74" s="53"/>
    </row>
    <row r="75" spans="2:9" ht="14.25" x14ac:dyDescent="0.45">
      <c r="B75" s="182"/>
      <c r="C75" s="67"/>
      <c r="D75" s="67"/>
      <c r="E75" s="93"/>
      <c r="F75" s="64"/>
      <c r="G75" s="72"/>
      <c r="H75" s="270" t="str">
        <f t="shared" si="1"/>
        <v/>
      </c>
      <c r="I75" s="53"/>
    </row>
    <row r="76" spans="2:9" ht="14.25" x14ac:dyDescent="0.45">
      <c r="B76" s="253">
        <v>4.1100000000000003</v>
      </c>
      <c r="C76" s="65"/>
      <c r="D76" s="68" t="s">
        <v>3</v>
      </c>
      <c r="E76" s="64">
        <v>1</v>
      </c>
      <c r="F76" s="64" t="s">
        <v>4</v>
      </c>
      <c r="G76" s="72"/>
      <c r="H76" s="270">
        <f t="shared" si="1"/>
        <v>0</v>
      </c>
      <c r="I76" s="53"/>
    </row>
    <row r="77" spans="2:9" ht="14.25" x14ac:dyDescent="0.45">
      <c r="B77" s="253"/>
      <c r="C77" s="65"/>
      <c r="D77" s="68"/>
      <c r="E77" s="94"/>
      <c r="F77" s="71"/>
      <c r="G77" s="72"/>
      <c r="H77" s="270" t="str">
        <f t="shared" si="1"/>
        <v/>
      </c>
      <c r="I77" s="53"/>
    </row>
    <row r="78" spans="2:9" ht="14.25" x14ac:dyDescent="0.45">
      <c r="B78" s="253"/>
      <c r="C78" s="276" t="s">
        <v>99</v>
      </c>
      <c r="D78" s="277"/>
      <c r="E78" s="64"/>
      <c r="F78" s="64"/>
      <c r="G78" s="72"/>
      <c r="H78" s="270" t="str">
        <f t="shared" si="1"/>
        <v/>
      </c>
      <c r="I78" s="53"/>
    </row>
    <row r="79" spans="2:9" ht="14.25" x14ac:dyDescent="0.45">
      <c r="B79" s="253"/>
      <c r="C79" s="65"/>
      <c r="D79" s="66"/>
      <c r="E79" s="93"/>
      <c r="F79" s="64"/>
      <c r="G79" s="72"/>
      <c r="H79" s="270" t="str">
        <f t="shared" si="1"/>
        <v/>
      </c>
      <c r="I79" s="53"/>
    </row>
    <row r="80" spans="2:9" ht="14.25" x14ac:dyDescent="0.45">
      <c r="B80" s="253"/>
      <c r="C80" s="278" t="s">
        <v>102</v>
      </c>
      <c r="D80" s="279"/>
      <c r="E80" s="93"/>
      <c r="F80" s="64"/>
      <c r="G80" s="72"/>
      <c r="H80" s="270" t="str">
        <f t="shared" si="1"/>
        <v/>
      </c>
      <c r="I80" s="53"/>
    </row>
    <row r="81" spans="2:9" ht="14.25" x14ac:dyDescent="0.45">
      <c r="B81" s="253"/>
      <c r="C81" s="67"/>
      <c r="D81" s="67"/>
      <c r="E81" s="93"/>
      <c r="F81" s="64"/>
      <c r="G81" s="72"/>
      <c r="H81" s="270" t="str">
        <f t="shared" si="1"/>
        <v/>
      </c>
      <c r="I81" s="53"/>
    </row>
    <row r="82" spans="2:9" ht="14.25" x14ac:dyDescent="0.45">
      <c r="B82" s="253" t="s">
        <v>362</v>
      </c>
      <c r="C82" s="67"/>
      <c r="D82" s="198" t="s">
        <v>123</v>
      </c>
      <c r="E82" s="64">
        <v>1</v>
      </c>
      <c r="F82" s="64" t="s">
        <v>4</v>
      </c>
      <c r="G82" s="72"/>
      <c r="H82" s="270">
        <f t="shared" si="1"/>
        <v>0</v>
      </c>
      <c r="I82" s="53"/>
    </row>
    <row r="83" spans="2:9" ht="14.25" x14ac:dyDescent="0.45">
      <c r="B83" s="253"/>
      <c r="C83" s="67"/>
      <c r="D83" s="67"/>
      <c r="E83" s="93"/>
      <c r="F83" s="64"/>
      <c r="G83" s="72"/>
      <c r="H83" s="270" t="str">
        <f t="shared" si="1"/>
        <v/>
      </c>
      <c r="I83" s="53"/>
    </row>
    <row r="84" spans="2:9" ht="14.25" x14ac:dyDescent="0.45">
      <c r="B84" s="253"/>
      <c r="C84" s="69" t="s">
        <v>16</v>
      </c>
      <c r="D84" s="70"/>
      <c r="E84" s="94"/>
      <c r="F84" s="71"/>
      <c r="G84" s="72"/>
      <c r="H84" s="270" t="str">
        <f t="shared" si="1"/>
        <v/>
      </c>
      <c r="I84" s="53"/>
    </row>
    <row r="85" spans="2:9" ht="14.25" x14ac:dyDescent="0.45">
      <c r="B85" s="253"/>
      <c r="C85" s="73"/>
      <c r="D85" s="70"/>
      <c r="E85" s="75"/>
      <c r="F85" s="57"/>
      <c r="G85" s="72"/>
      <c r="H85" s="270" t="str">
        <f t="shared" si="1"/>
        <v/>
      </c>
      <c r="I85" s="53"/>
    </row>
    <row r="86" spans="2:9" ht="34.15" customHeight="1" x14ac:dyDescent="0.45">
      <c r="B86" s="253"/>
      <c r="C86" s="280" t="s">
        <v>124</v>
      </c>
      <c r="D86" s="280"/>
      <c r="E86" s="75"/>
      <c r="F86" s="57"/>
      <c r="G86" s="72"/>
      <c r="H86" s="270" t="str">
        <f t="shared" si="1"/>
        <v/>
      </c>
      <c r="I86" s="53"/>
    </row>
    <row r="87" spans="2:9" ht="14.25" x14ac:dyDescent="0.45">
      <c r="B87" s="253"/>
      <c r="C87" s="68"/>
      <c r="D87" s="68"/>
      <c r="E87" s="75"/>
      <c r="F87" s="57"/>
      <c r="G87" s="72"/>
      <c r="H87" s="270" t="str">
        <f t="shared" si="1"/>
        <v/>
      </c>
      <c r="I87" s="53"/>
    </row>
    <row r="88" spans="2:9" ht="14.25" x14ac:dyDescent="0.45">
      <c r="B88" s="253" t="s">
        <v>363</v>
      </c>
      <c r="C88" s="73"/>
      <c r="D88" s="68" t="s">
        <v>3</v>
      </c>
      <c r="E88" s="74">
        <v>1</v>
      </c>
      <c r="F88" s="57" t="s">
        <v>4</v>
      </c>
      <c r="G88" s="72"/>
      <c r="H88" s="270">
        <f t="shared" si="1"/>
        <v>0</v>
      </c>
      <c r="I88" s="53"/>
    </row>
    <row r="89" spans="2:9" ht="14.25" x14ac:dyDescent="0.45">
      <c r="B89" s="253"/>
      <c r="C89" s="73"/>
      <c r="D89" s="68"/>
      <c r="E89" s="74"/>
      <c r="F89" s="57"/>
      <c r="G89" s="72"/>
      <c r="H89" s="270" t="str">
        <f t="shared" si="1"/>
        <v/>
      </c>
      <c r="I89" s="53"/>
    </row>
    <row r="90" spans="2:9" ht="14.65" thickBot="1" x14ac:dyDescent="0.5">
      <c r="B90" s="256"/>
      <c r="C90" s="73"/>
      <c r="D90" s="68"/>
      <c r="E90" s="49"/>
      <c r="F90" s="50"/>
      <c r="G90" s="51"/>
      <c r="H90" s="54"/>
      <c r="I90" s="53"/>
    </row>
    <row r="91" spans="2:9" ht="14.25" x14ac:dyDescent="0.45">
      <c r="B91" s="256"/>
      <c r="C91" s="76"/>
      <c r="D91" s="70" t="s">
        <v>354</v>
      </c>
      <c r="E91" s="79"/>
      <c r="F91" s="50"/>
      <c r="G91" s="51" t="s">
        <v>15</v>
      </c>
      <c r="H91" s="77">
        <f>SUM(H8:H90)</f>
        <v>0</v>
      </c>
      <c r="I91" s="53"/>
    </row>
    <row r="92" spans="2:9" ht="14.65" thickBot="1" x14ac:dyDescent="0.5">
      <c r="B92" s="181"/>
      <c r="C92" s="80"/>
      <c r="D92" s="81"/>
      <c r="E92" s="82"/>
      <c r="F92" s="83"/>
      <c r="G92" s="84"/>
      <c r="H92" s="85"/>
      <c r="I92" s="86"/>
    </row>
  </sheetData>
  <mergeCells count="20">
    <mergeCell ref="C16:D16"/>
    <mergeCell ref="C5:D5"/>
    <mergeCell ref="C7:D7"/>
    <mergeCell ref="C8:D8"/>
    <mergeCell ref="C9:D9"/>
    <mergeCell ref="C10:D10"/>
    <mergeCell ref="C14:D14"/>
    <mergeCell ref="C12:D12"/>
    <mergeCell ref="C18:D18"/>
    <mergeCell ref="C24:D24"/>
    <mergeCell ref="C34:D34"/>
    <mergeCell ref="C22:D22"/>
    <mergeCell ref="C28:D28"/>
    <mergeCell ref="C32:D32"/>
    <mergeCell ref="C78:D78"/>
    <mergeCell ref="C80:D80"/>
    <mergeCell ref="C86:D86"/>
    <mergeCell ref="C70:D70"/>
    <mergeCell ref="C72:D72"/>
    <mergeCell ref="C74:D74"/>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AC568-FCA6-4D84-B8ED-363F052B46CB}">
  <sheetPr>
    <pageSetUpPr fitToPage="1"/>
  </sheetPr>
  <dimension ref="B1:I74"/>
  <sheetViews>
    <sheetView zoomScaleNormal="100" workbookViewId="0">
      <pane ySplit="5" topLeftCell="A59" activePane="bottomLeft" state="frozen"/>
      <selection pane="bottomLeft" activeCell="H69" sqref="H69"/>
    </sheetView>
  </sheetViews>
  <sheetFormatPr defaultRowHeight="12.75" x14ac:dyDescent="0.35"/>
  <cols>
    <col min="1" max="1" width="5" customWidth="1"/>
    <col min="2" max="2" width="6.86328125" style="252"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243"/>
      <c r="C1" s="88"/>
      <c r="D1" s="37"/>
      <c r="E1" s="37"/>
      <c r="F1" s="23"/>
      <c r="G1" s="23"/>
      <c r="H1" s="87"/>
      <c r="I1" s="23"/>
    </row>
    <row r="2" spans="2:9" ht="14.25" x14ac:dyDescent="0.45">
      <c r="B2" s="244" t="str">
        <f>Prelims!B2</f>
        <v>Project - Repairs to Building 19 The Long Warehouse</v>
      </c>
      <c r="C2" s="37"/>
      <c r="D2" s="30"/>
      <c r="E2" s="29" t="s">
        <v>72</v>
      </c>
      <c r="F2" s="38"/>
      <c r="G2" s="39"/>
      <c r="H2" s="37"/>
      <c r="I2" s="37"/>
    </row>
    <row r="3" spans="2:9" ht="14.25" x14ac:dyDescent="0.45">
      <c r="B3" s="245" t="s">
        <v>178</v>
      </c>
      <c r="C3" s="37"/>
      <c r="D3" s="37"/>
      <c r="E3" s="40"/>
      <c r="F3" s="38"/>
      <c r="G3" s="41"/>
      <c r="H3" s="37"/>
      <c r="I3" s="37"/>
    </row>
    <row r="4" spans="2:9" ht="14.65" thickBot="1" x14ac:dyDescent="0.4">
      <c r="B4" s="246"/>
      <c r="C4" s="37"/>
      <c r="D4" s="37"/>
      <c r="E4" s="40"/>
      <c r="F4" s="38"/>
      <c r="G4" s="78"/>
      <c r="H4" s="37"/>
      <c r="I4" s="37"/>
    </row>
    <row r="5" spans="2:9" ht="14.65" thickBot="1" x14ac:dyDescent="0.4">
      <c r="B5" s="247"/>
      <c r="C5" s="285" t="s">
        <v>75</v>
      </c>
      <c r="D5" s="285"/>
      <c r="E5" s="42" t="s">
        <v>73</v>
      </c>
      <c r="F5" s="43" t="s">
        <v>1</v>
      </c>
      <c r="G5" s="44" t="s">
        <v>0</v>
      </c>
      <c r="H5" s="45" t="s">
        <v>74</v>
      </c>
      <c r="I5" s="46" t="s">
        <v>6</v>
      </c>
    </row>
    <row r="6" spans="2:9" ht="14.25" x14ac:dyDescent="0.45">
      <c r="B6" s="248"/>
      <c r="C6" s="47"/>
      <c r="D6" s="48"/>
      <c r="E6" s="49"/>
      <c r="F6" s="50"/>
      <c r="G6" s="51"/>
      <c r="H6" s="52"/>
      <c r="I6" s="53"/>
    </row>
    <row r="7" spans="2:9" ht="33.75" customHeight="1" x14ac:dyDescent="0.45">
      <c r="B7" s="248"/>
      <c r="C7" s="291" t="s">
        <v>90</v>
      </c>
      <c r="D7" s="291"/>
      <c r="E7" s="49"/>
      <c r="F7" s="50"/>
      <c r="G7" s="51"/>
      <c r="H7" s="270" t="str">
        <f t="shared" ref="H7:H70" si="0">IF(E7="","",G7*E7)</f>
        <v/>
      </c>
      <c r="I7" s="53"/>
    </row>
    <row r="8" spans="2:9" ht="49.5" customHeight="1" x14ac:dyDescent="0.45">
      <c r="B8" s="248"/>
      <c r="C8" s="286" t="s">
        <v>8</v>
      </c>
      <c r="D8" s="290"/>
      <c r="E8" s="49"/>
      <c r="F8" s="50"/>
      <c r="G8" s="51"/>
      <c r="H8" s="270" t="str">
        <f t="shared" si="0"/>
        <v/>
      </c>
      <c r="I8" s="53"/>
    </row>
    <row r="9" spans="2:9" ht="56.25" customHeight="1" x14ac:dyDescent="0.45">
      <c r="B9" s="248"/>
      <c r="C9" s="286" t="s">
        <v>9</v>
      </c>
      <c r="D9" s="287"/>
      <c r="E9" s="49"/>
      <c r="F9" s="50"/>
      <c r="G9" s="51"/>
      <c r="H9" s="270" t="str">
        <f t="shared" si="0"/>
        <v/>
      </c>
      <c r="I9" s="53"/>
    </row>
    <row r="10" spans="2:9" ht="34.5" customHeight="1" x14ac:dyDescent="0.45">
      <c r="B10" s="248"/>
      <c r="C10" s="286" t="s">
        <v>98</v>
      </c>
      <c r="D10" s="287"/>
      <c r="E10" s="49"/>
      <c r="F10" s="50"/>
      <c r="G10" s="51"/>
      <c r="H10" s="270" t="str">
        <f t="shared" si="0"/>
        <v/>
      </c>
      <c r="I10" s="53"/>
    </row>
    <row r="11" spans="2:9" ht="14.25" x14ac:dyDescent="0.45">
      <c r="B11" s="248"/>
      <c r="C11" s="47"/>
      <c r="D11" s="48"/>
      <c r="E11" s="49"/>
      <c r="F11" s="50"/>
      <c r="G11" s="51"/>
      <c r="H11" s="270" t="str">
        <f t="shared" si="0"/>
        <v/>
      </c>
      <c r="I11" s="53"/>
    </row>
    <row r="12" spans="2:9" ht="14.25" x14ac:dyDescent="0.45">
      <c r="B12" s="248"/>
      <c r="C12" s="201" t="s">
        <v>138</v>
      </c>
      <c r="D12" s="48"/>
      <c r="E12" s="49"/>
      <c r="F12" s="50"/>
      <c r="G12" s="51"/>
      <c r="H12" s="270" t="str">
        <f t="shared" si="0"/>
        <v/>
      </c>
      <c r="I12" s="53"/>
    </row>
    <row r="13" spans="2:9" ht="14.25" x14ac:dyDescent="0.45">
      <c r="B13" s="248"/>
      <c r="C13" s="200"/>
      <c r="D13" s="48"/>
      <c r="E13" s="49"/>
      <c r="F13" s="50"/>
      <c r="G13" s="51"/>
      <c r="H13" s="270" t="str">
        <f t="shared" si="0"/>
        <v/>
      </c>
      <c r="I13" s="53"/>
    </row>
    <row r="14" spans="2:9" ht="16.5" customHeight="1" x14ac:dyDescent="0.45">
      <c r="B14" s="248"/>
      <c r="C14" s="295" t="s">
        <v>10</v>
      </c>
      <c r="D14" s="296"/>
      <c r="E14" s="49"/>
      <c r="F14" s="50"/>
      <c r="G14" s="51"/>
      <c r="H14" s="270" t="str">
        <f t="shared" si="0"/>
        <v/>
      </c>
      <c r="I14" s="53"/>
    </row>
    <row r="15" spans="2:9" ht="14.25" x14ac:dyDescent="0.45">
      <c r="B15" s="248"/>
      <c r="C15" s="47"/>
      <c r="D15" s="55"/>
      <c r="E15" s="49"/>
      <c r="F15" s="50"/>
      <c r="G15" s="51"/>
      <c r="H15" s="270" t="str">
        <f t="shared" si="0"/>
        <v/>
      </c>
      <c r="I15" s="53"/>
    </row>
    <row r="16" spans="2:9" ht="14.25" x14ac:dyDescent="0.45">
      <c r="B16" s="248"/>
      <c r="C16" s="294" t="s">
        <v>7</v>
      </c>
      <c r="D16" s="294"/>
      <c r="E16" s="56"/>
      <c r="F16" s="57"/>
      <c r="G16" s="58"/>
      <c r="H16" s="270" t="str">
        <f t="shared" si="0"/>
        <v/>
      </c>
      <c r="I16" s="59"/>
    </row>
    <row r="17" spans="2:9" ht="14.25" x14ac:dyDescent="0.45">
      <c r="B17" s="248"/>
      <c r="C17" s="60"/>
      <c r="D17" s="60"/>
      <c r="E17" s="56"/>
      <c r="F17" s="57"/>
      <c r="G17" s="58"/>
      <c r="H17" s="270" t="str">
        <f t="shared" si="0"/>
        <v/>
      </c>
      <c r="I17" s="59"/>
    </row>
    <row r="18" spans="2:9" ht="32.1" customHeight="1" x14ac:dyDescent="0.45">
      <c r="B18" s="248"/>
      <c r="C18" s="288" t="s">
        <v>136</v>
      </c>
      <c r="D18" s="288"/>
      <c r="E18" s="56"/>
      <c r="F18" s="57" t="s">
        <v>11</v>
      </c>
      <c r="G18" s="58"/>
      <c r="H18" s="270" t="str">
        <f t="shared" si="0"/>
        <v/>
      </c>
      <c r="I18" s="59"/>
    </row>
    <row r="19" spans="2:9" ht="14.25" x14ac:dyDescent="0.45">
      <c r="B19" s="248"/>
      <c r="C19" s="61"/>
      <c r="D19" s="61"/>
      <c r="E19" s="56"/>
      <c r="F19" s="57"/>
      <c r="G19" s="58"/>
      <c r="H19" s="270" t="str">
        <f t="shared" si="0"/>
        <v/>
      </c>
      <c r="I19" s="59"/>
    </row>
    <row r="20" spans="2:9" ht="14.25" x14ac:dyDescent="0.45">
      <c r="B20" s="249" t="s">
        <v>402</v>
      </c>
      <c r="C20" s="61"/>
      <c r="D20" s="61" t="s">
        <v>3</v>
      </c>
      <c r="E20" s="56">
        <v>1</v>
      </c>
      <c r="F20" s="57" t="s">
        <v>4</v>
      </c>
      <c r="G20" s="58"/>
      <c r="H20" s="270">
        <f t="shared" si="0"/>
        <v>0</v>
      </c>
      <c r="I20" s="59"/>
    </row>
    <row r="21" spans="2:9" ht="14.25" x14ac:dyDescent="0.45">
      <c r="B21" s="248"/>
      <c r="C21" s="60"/>
      <c r="D21" s="60"/>
      <c r="E21" s="56"/>
      <c r="F21" s="57"/>
      <c r="G21" s="58"/>
      <c r="H21" s="270" t="str">
        <f t="shared" si="0"/>
        <v/>
      </c>
      <c r="I21" s="59"/>
    </row>
    <row r="22" spans="2:9" ht="14.25" x14ac:dyDescent="0.45">
      <c r="B22" s="248"/>
      <c r="C22" s="294" t="s">
        <v>78</v>
      </c>
      <c r="D22" s="294"/>
      <c r="E22" s="56"/>
      <c r="F22" s="57"/>
      <c r="G22" s="58"/>
      <c r="H22" s="270" t="str">
        <f t="shared" si="0"/>
        <v/>
      </c>
      <c r="I22" s="59"/>
    </row>
    <row r="23" spans="2:9" ht="14.25" x14ac:dyDescent="0.45">
      <c r="B23" s="248"/>
      <c r="C23" s="60"/>
      <c r="D23" s="60"/>
      <c r="E23" s="56"/>
      <c r="F23" s="57"/>
      <c r="G23" s="58"/>
      <c r="H23" s="270" t="str">
        <f t="shared" si="0"/>
        <v/>
      </c>
      <c r="I23" s="59"/>
    </row>
    <row r="24" spans="2:9" ht="57.95" customHeight="1" x14ac:dyDescent="0.45">
      <c r="B24" s="248"/>
      <c r="C24" s="288" t="s">
        <v>81</v>
      </c>
      <c r="D24" s="288"/>
      <c r="E24" s="56"/>
      <c r="F24" s="57" t="s">
        <v>11</v>
      </c>
      <c r="G24" s="58"/>
      <c r="H24" s="270" t="str">
        <f t="shared" si="0"/>
        <v/>
      </c>
      <c r="I24" s="59"/>
    </row>
    <row r="25" spans="2:9" ht="15.6" customHeight="1" x14ac:dyDescent="0.45">
      <c r="B25" s="248"/>
      <c r="C25" s="61"/>
      <c r="D25" s="61"/>
      <c r="E25" s="56"/>
      <c r="F25" s="57"/>
      <c r="G25" s="58"/>
      <c r="H25" s="270" t="str">
        <f t="shared" si="0"/>
        <v/>
      </c>
      <c r="I25" s="59"/>
    </row>
    <row r="26" spans="2:9" ht="14.25" x14ac:dyDescent="0.45">
      <c r="B26" s="249" t="s">
        <v>403</v>
      </c>
      <c r="C26" s="61"/>
      <c r="D26" s="61" t="s">
        <v>3</v>
      </c>
      <c r="E26" s="56">
        <v>1</v>
      </c>
      <c r="F26" s="57" t="s">
        <v>4</v>
      </c>
      <c r="G26" s="58"/>
      <c r="H26" s="270">
        <f t="shared" si="0"/>
        <v>0</v>
      </c>
      <c r="I26" s="59"/>
    </row>
    <row r="27" spans="2:9" ht="14.25" x14ac:dyDescent="0.45">
      <c r="B27" s="248"/>
      <c r="C27" s="60"/>
      <c r="D27" s="60"/>
      <c r="E27" s="56"/>
      <c r="F27" s="57"/>
      <c r="G27" s="58"/>
      <c r="H27" s="270" t="str">
        <f t="shared" si="0"/>
        <v/>
      </c>
      <c r="I27" s="59"/>
    </row>
    <row r="28" spans="2:9" ht="42.6" customHeight="1" x14ac:dyDescent="0.45">
      <c r="B28" s="248"/>
      <c r="C28" s="280" t="s">
        <v>71</v>
      </c>
      <c r="D28" s="280"/>
      <c r="E28" s="56"/>
      <c r="F28" s="57"/>
      <c r="G28" s="58"/>
      <c r="H28" s="270" t="str">
        <f t="shared" si="0"/>
        <v/>
      </c>
      <c r="I28" s="59"/>
    </row>
    <row r="29" spans="2:9" ht="15.6" customHeight="1" x14ac:dyDescent="0.45">
      <c r="B29" s="248"/>
      <c r="C29" s="68"/>
      <c r="D29" s="68"/>
      <c r="E29" s="56"/>
      <c r="F29" s="57"/>
      <c r="G29" s="58"/>
      <c r="H29" s="270" t="str">
        <f t="shared" si="0"/>
        <v/>
      </c>
      <c r="I29" s="59"/>
    </row>
    <row r="30" spans="2:9" ht="14.25" x14ac:dyDescent="0.45">
      <c r="B30" s="249" t="s">
        <v>404</v>
      </c>
      <c r="C30" s="61"/>
      <c r="D30" s="61" t="s">
        <v>3</v>
      </c>
      <c r="E30" s="56">
        <v>1</v>
      </c>
      <c r="F30" s="57" t="s">
        <v>4</v>
      </c>
      <c r="G30" s="58"/>
      <c r="H30" s="270">
        <f t="shared" si="0"/>
        <v>0</v>
      </c>
      <c r="I30" s="59"/>
    </row>
    <row r="31" spans="2:9" ht="14.25" x14ac:dyDescent="0.45">
      <c r="B31" s="249"/>
      <c r="C31" s="61"/>
      <c r="D31" s="61"/>
      <c r="E31" s="56"/>
      <c r="F31" s="57"/>
      <c r="G31" s="58"/>
      <c r="H31" s="270" t="str">
        <f t="shared" si="0"/>
        <v/>
      </c>
      <c r="I31" s="59"/>
    </row>
    <row r="32" spans="2:9" ht="14.25" x14ac:dyDescent="0.45">
      <c r="B32" s="249"/>
      <c r="C32" s="289" t="s">
        <v>101</v>
      </c>
      <c r="D32" s="289"/>
      <c r="E32" s="56"/>
      <c r="F32" s="57"/>
      <c r="G32" s="58"/>
      <c r="H32" s="270" t="str">
        <f t="shared" si="0"/>
        <v/>
      </c>
      <c r="I32" s="59"/>
    </row>
    <row r="33" spans="2:9" ht="14.25" x14ac:dyDescent="0.45">
      <c r="B33" s="249"/>
      <c r="C33" s="47"/>
      <c r="D33" s="55"/>
      <c r="E33" s="56"/>
      <c r="F33" s="57"/>
      <c r="G33" s="58"/>
      <c r="H33" s="270" t="str">
        <f t="shared" si="0"/>
        <v/>
      </c>
      <c r="I33" s="59"/>
    </row>
    <row r="34" spans="2:9" ht="14.25" x14ac:dyDescent="0.45">
      <c r="B34" s="249"/>
      <c r="C34" s="282" t="s">
        <v>120</v>
      </c>
      <c r="D34" s="282"/>
      <c r="E34" s="49"/>
      <c r="F34" s="50"/>
      <c r="G34" s="58"/>
      <c r="H34" s="270" t="str">
        <f t="shared" si="0"/>
        <v/>
      </c>
      <c r="I34" s="59"/>
    </row>
    <row r="35" spans="2:9" ht="14.25" customHeight="1" x14ac:dyDescent="0.45">
      <c r="B35" s="249"/>
      <c r="C35" s="172"/>
      <c r="D35" s="172"/>
      <c r="E35" s="49"/>
      <c r="F35" s="50"/>
      <c r="G35" s="58"/>
      <c r="H35" s="270" t="str">
        <f t="shared" si="0"/>
        <v/>
      </c>
      <c r="I35" s="59"/>
    </row>
    <row r="36" spans="2:9" ht="14.25" x14ac:dyDescent="0.45">
      <c r="B36" s="249" t="s">
        <v>405</v>
      </c>
      <c r="C36" s="47"/>
      <c r="D36" s="62" t="s">
        <v>3</v>
      </c>
      <c r="E36" s="49">
        <v>1</v>
      </c>
      <c r="F36" s="63" t="s">
        <v>4</v>
      </c>
      <c r="G36" s="58"/>
      <c r="H36" s="270">
        <f t="shared" si="0"/>
        <v>0</v>
      </c>
      <c r="I36" s="59"/>
    </row>
    <row r="37" spans="2:9" ht="14.25" customHeight="1" x14ac:dyDescent="0.45">
      <c r="B37" s="249"/>
      <c r="C37" s="47"/>
      <c r="D37" s="62"/>
      <c r="E37" s="49"/>
      <c r="F37" s="63"/>
      <c r="G37" s="58"/>
      <c r="H37" s="270" t="str">
        <f t="shared" si="0"/>
        <v/>
      </c>
      <c r="I37" s="59"/>
    </row>
    <row r="38" spans="2:9" ht="14.25" x14ac:dyDescent="0.45">
      <c r="B38" s="248"/>
      <c r="C38" s="242" t="s">
        <v>343</v>
      </c>
      <c r="D38" s="62"/>
      <c r="E38" s="49"/>
      <c r="F38" s="63"/>
      <c r="G38" s="58"/>
      <c r="H38" s="270" t="str">
        <f t="shared" si="0"/>
        <v/>
      </c>
      <c r="I38" s="59"/>
    </row>
    <row r="39" spans="2:9" ht="14.25" x14ac:dyDescent="0.45">
      <c r="B39" s="248"/>
      <c r="C39" s="242"/>
      <c r="D39" s="62"/>
      <c r="E39" s="49"/>
      <c r="F39" s="63"/>
      <c r="G39" s="58"/>
      <c r="H39" s="270" t="str">
        <f t="shared" si="0"/>
        <v/>
      </c>
      <c r="I39" s="59"/>
    </row>
    <row r="40" spans="2:9" ht="42.75" x14ac:dyDescent="0.45">
      <c r="B40" s="254" t="s">
        <v>344</v>
      </c>
      <c r="C40" s="184"/>
      <c r="D40" s="214" t="s">
        <v>345</v>
      </c>
      <c r="E40" s="49">
        <v>1</v>
      </c>
      <c r="F40" s="63" t="s">
        <v>4</v>
      </c>
      <c r="G40" s="51"/>
      <c r="H40" s="270">
        <f t="shared" si="0"/>
        <v>0</v>
      </c>
      <c r="I40" s="59"/>
    </row>
    <row r="41" spans="2:9" ht="14.25" x14ac:dyDescent="0.45">
      <c r="B41" s="254"/>
      <c r="C41" s="184"/>
      <c r="D41" s="214"/>
      <c r="E41" s="49"/>
      <c r="F41" s="50"/>
      <c r="G41" s="51"/>
      <c r="H41" s="270" t="str">
        <f t="shared" si="0"/>
        <v/>
      </c>
      <c r="I41" s="59"/>
    </row>
    <row r="42" spans="2:9" ht="42.75" x14ac:dyDescent="0.45">
      <c r="B42" s="254" t="s">
        <v>347</v>
      </c>
      <c r="C42" s="47"/>
      <c r="D42" s="214" t="s">
        <v>346</v>
      </c>
      <c r="E42" s="49">
        <v>1</v>
      </c>
      <c r="F42" s="63" t="s">
        <v>4</v>
      </c>
      <c r="G42" s="51"/>
      <c r="H42" s="270">
        <f t="shared" si="0"/>
        <v>0</v>
      </c>
      <c r="I42" s="59"/>
    </row>
    <row r="43" spans="2:9" ht="14.25" x14ac:dyDescent="0.45">
      <c r="B43" s="254"/>
      <c r="C43" s="47"/>
      <c r="D43" s="214"/>
      <c r="E43" s="49"/>
      <c r="F43" s="63"/>
      <c r="G43" s="51"/>
      <c r="H43" s="270" t="str">
        <f t="shared" si="0"/>
        <v/>
      </c>
      <c r="I43" s="59"/>
    </row>
    <row r="44" spans="2:9" ht="28.5" customHeight="1" x14ac:dyDescent="0.45">
      <c r="B44" s="254" t="s">
        <v>348</v>
      </c>
      <c r="C44" s="172"/>
      <c r="D44" s="172" t="s">
        <v>141</v>
      </c>
      <c r="E44" s="49">
        <v>1</v>
      </c>
      <c r="F44" s="63" t="s">
        <v>4</v>
      </c>
      <c r="G44" s="51"/>
      <c r="H44" s="270">
        <f t="shared" si="0"/>
        <v>0</v>
      </c>
      <c r="I44" s="59"/>
    </row>
    <row r="45" spans="2:9" ht="14.25" x14ac:dyDescent="0.45">
      <c r="B45" s="254"/>
      <c r="C45" s="172"/>
      <c r="D45" s="172"/>
      <c r="E45" s="49"/>
      <c r="F45" s="63"/>
      <c r="G45" s="51"/>
      <c r="H45" s="270" t="str">
        <f t="shared" si="0"/>
        <v/>
      </c>
      <c r="I45" s="59"/>
    </row>
    <row r="46" spans="2:9" ht="28.5" x14ac:dyDescent="0.45">
      <c r="B46" s="254" t="s">
        <v>349</v>
      </c>
      <c r="C46" s="172"/>
      <c r="D46" s="172" t="s">
        <v>351</v>
      </c>
      <c r="E46" s="49">
        <v>1</v>
      </c>
      <c r="F46" s="63" t="s">
        <v>4</v>
      </c>
      <c r="G46" s="51"/>
      <c r="H46" s="270">
        <f t="shared" si="0"/>
        <v>0</v>
      </c>
      <c r="I46" s="59"/>
    </row>
    <row r="47" spans="2:9" ht="14.25" x14ac:dyDescent="0.45">
      <c r="B47" s="254"/>
      <c r="C47" s="172"/>
      <c r="D47" s="172"/>
      <c r="E47" s="49"/>
      <c r="F47" s="63"/>
      <c r="G47" s="51"/>
      <c r="H47" s="270" t="str">
        <f t="shared" si="0"/>
        <v/>
      </c>
      <c r="I47" s="59"/>
    </row>
    <row r="48" spans="2:9" ht="28.5" x14ac:dyDescent="0.45">
      <c r="B48" s="254" t="s">
        <v>350</v>
      </c>
      <c r="C48" s="47"/>
      <c r="D48" s="62" t="s">
        <v>352</v>
      </c>
      <c r="E48" s="49">
        <v>1</v>
      </c>
      <c r="F48" s="63" t="s">
        <v>4</v>
      </c>
      <c r="G48" s="51"/>
      <c r="H48" s="270">
        <f t="shared" si="0"/>
        <v>0</v>
      </c>
      <c r="I48" s="59"/>
    </row>
    <row r="49" spans="2:9" ht="14.25" x14ac:dyDescent="0.45">
      <c r="B49" s="254"/>
      <c r="C49" s="47"/>
      <c r="D49" s="62"/>
      <c r="E49" s="49"/>
      <c r="F49" s="63"/>
      <c r="G49" s="51"/>
      <c r="H49" s="270" t="str">
        <f t="shared" si="0"/>
        <v/>
      </c>
      <c r="I49" s="59"/>
    </row>
    <row r="50" spans="2:9" ht="14.25" x14ac:dyDescent="0.45">
      <c r="B50" s="254"/>
      <c r="C50" s="73"/>
      <c r="D50" s="68"/>
      <c r="E50" s="74"/>
      <c r="F50" s="57"/>
      <c r="G50" s="72"/>
      <c r="H50" s="270" t="str">
        <f t="shared" si="0"/>
        <v/>
      </c>
      <c r="I50" s="53"/>
    </row>
    <row r="51" spans="2:9" ht="14.25" x14ac:dyDescent="0.45">
      <c r="B51" s="254"/>
      <c r="C51" s="283" t="s">
        <v>12</v>
      </c>
      <c r="D51" s="283"/>
      <c r="E51" s="49"/>
      <c r="F51" s="49"/>
      <c r="G51" s="72"/>
      <c r="H51" s="270" t="str">
        <f t="shared" si="0"/>
        <v/>
      </c>
      <c r="I51" s="53"/>
    </row>
    <row r="52" spans="2:9" ht="14.25" x14ac:dyDescent="0.45">
      <c r="B52" s="254"/>
      <c r="C52" s="76"/>
      <c r="D52" s="92"/>
      <c r="E52" s="49"/>
      <c r="F52" s="49"/>
      <c r="G52" s="72"/>
      <c r="H52" s="270" t="str">
        <f t="shared" si="0"/>
        <v/>
      </c>
      <c r="I52" s="53"/>
    </row>
    <row r="53" spans="2:9" ht="14.25" x14ac:dyDescent="0.45">
      <c r="B53" s="254"/>
      <c r="C53" s="284" t="s">
        <v>13</v>
      </c>
      <c r="D53" s="284"/>
      <c r="E53" s="64"/>
      <c r="F53" s="64"/>
      <c r="G53" s="72"/>
      <c r="H53" s="270" t="str">
        <f t="shared" si="0"/>
        <v/>
      </c>
      <c r="I53" s="53"/>
    </row>
    <row r="54" spans="2:9" ht="14.25" x14ac:dyDescent="0.45">
      <c r="B54" s="254"/>
      <c r="C54" s="65"/>
      <c r="D54" s="66"/>
      <c r="E54" s="93"/>
      <c r="F54" s="64"/>
      <c r="G54" s="72"/>
      <c r="H54" s="270" t="str">
        <f t="shared" si="0"/>
        <v/>
      </c>
      <c r="I54" s="53"/>
    </row>
    <row r="55" spans="2:9" ht="14.25" x14ac:dyDescent="0.45">
      <c r="B55" s="254"/>
      <c r="C55" s="281" t="s">
        <v>14</v>
      </c>
      <c r="D55" s="281"/>
      <c r="E55" s="93"/>
      <c r="F55" s="64"/>
      <c r="G55" s="72"/>
      <c r="H55" s="270" t="str">
        <f t="shared" si="0"/>
        <v/>
      </c>
      <c r="I55" s="53"/>
    </row>
    <row r="56" spans="2:9" ht="14.25" x14ac:dyDescent="0.45">
      <c r="B56" s="254"/>
      <c r="C56" s="67"/>
      <c r="D56" s="67"/>
      <c r="E56" s="93"/>
      <c r="F56" s="64"/>
      <c r="G56" s="72"/>
      <c r="H56" s="270" t="str">
        <f t="shared" si="0"/>
        <v/>
      </c>
      <c r="I56" s="53"/>
    </row>
    <row r="57" spans="2:9" ht="14.25" x14ac:dyDescent="0.45">
      <c r="B57" s="253" t="s">
        <v>364</v>
      </c>
      <c r="C57" s="65"/>
      <c r="D57" s="68" t="s">
        <v>3</v>
      </c>
      <c r="E57" s="64">
        <v>1</v>
      </c>
      <c r="F57" s="64" t="s">
        <v>4</v>
      </c>
      <c r="G57" s="72"/>
      <c r="H57" s="270">
        <f t="shared" si="0"/>
        <v>0</v>
      </c>
      <c r="I57" s="53"/>
    </row>
    <row r="58" spans="2:9" ht="14.25" x14ac:dyDescent="0.45">
      <c r="B58" s="253"/>
      <c r="C58" s="65"/>
      <c r="D58" s="68"/>
      <c r="E58" s="94"/>
      <c r="F58" s="71"/>
      <c r="G58" s="72"/>
      <c r="H58" s="270" t="str">
        <f t="shared" si="0"/>
        <v/>
      </c>
      <c r="I58" s="53"/>
    </row>
    <row r="59" spans="2:9" ht="14.25" x14ac:dyDescent="0.45">
      <c r="B59" s="253"/>
      <c r="C59" s="276" t="s">
        <v>99</v>
      </c>
      <c r="D59" s="277"/>
      <c r="E59" s="64"/>
      <c r="F59" s="64"/>
      <c r="G59" s="72"/>
      <c r="H59" s="270" t="str">
        <f t="shared" si="0"/>
        <v/>
      </c>
      <c r="I59" s="53"/>
    </row>
    <row r="60" spans="2:9" ht="14.25" x14ac:dyDescent="0.45">
      <c r="B60" s="253"/>
      <c r="C60" s="65"/>
      <c r="D60" s="66"/>
      <c r="E60" s="93"/>
      <c r="F60" s="64"/>
      <c r="G60" s="72"/>
      <c r="H60" s="270" t="str">
        <f t="shared" si="0"/>
        <v/>
      </c>
      <c r="I60" s="53"/>
    </row>
    <row r="61" spans="2:9" ht="14.25" x14ac:dyDescent="0.45">
      <c r="B61" s="253"/>
      <c r="C61" s="278" t="s">
        <v>102</v>
      </c>
      <c r="D61" s="279"/>
      <c r="E61" s="93"/>
      <c r="F61" s="64"/>
      <c r="G61" s="72"/>
      <c r="H61" s="270" t="str">
        <f t="shared" si="0"/>
        <v/>
      </c>
      <c r="I61" s="53"/>
    </row>
    <row r="62" spans="2:9" ht="14.25" x14ac:dyDescent="0.45">
      <c r="B62" s="253"/>
      <c r="C62" s="67"/>
      <c r="D62" s="67"/>
      <c r="E62" s="93"/>
      <c r="F62" s="64"/>
      <c r="G62" s="72"/>
      <c r="H62" s="270" t="str">
        <f t="shared" si="0"/>
        <v/>
      </c>
      <c r="I62" s="53"/>
    </row>
    <row r="63" spans="2:9" ht="14.25" x14ac:dyDescent="0.45">
      <c r="B63" s="253" t="s">
        <v>365</v>
      </c>
      <c r="C63" s="67"/>
      <c r="D63" s="67" t="s">
        <v>100</v>
      </c>
      <c r="E63" s="64">
        <v>1</v>
      </c>
      <c r="F63" s="64" t="s">
        <v>4</v>
      </c>
      <c r="G63" s="72"/>
      <c r="H63" s="270">
        <f t="shared" si="0"/>
        <v>0</v>
      </c>
      <c r="I63" s="53"/>
    </row>
    <row r="64" spans="2:9" ht="14.25" x14ac:dyDescent="0.45">
      <c r="B64" s="253"/>
      <c r="C64" s="67"/>
      <c r="D64" s="67"/>
      <c r="E64" s="93"/>
      <c r="F64" s="64"/>
      <c r="G64" s="72"/>
      <c r="H64" s="270" t="str">
        <f t="shared" si="0"/>
        <v/>
      </c>
      <c r="I64" s="53"/>
    </row>
    <row r="65" spans="2:9" ht="14.25" x14ac:dyDescent="0.45">
      <c r="B65" s="253"/>
      <c r="C65" s="69" t="s">
        <v>16</v>
      </c>
      <c r="D65" s="70"/>
      <c r="E65" s="94"/>
      <c r="F65" s="71"/>
      <c r="G65" s="72"/>
      <c r="H65" s="270" t="str">
        <f t="shared" si="0"/>
        <v/>
      </c>
      <c r="I65" s="53"/>
    </row>
    <row r="66" spans="2:9" ht="14.25" x14ac:dyDescent="0.45">
      <c r="B66" s="253"/>
      <c r="C66" s="73"/>
      <c r="D66" s="70"/>
      <c r="E66" s="75"/>
      <c r="F66" s="57"/>
      <c r="G66" s="72"/>
      <c r="H66" s="270" t="str">
        <f t="shared" si="0"/>
        <v/>
      </c>
      <c r="I66" s="53"/>
    </row>
    <row r="67" spans="2:9" ht="14.25" x14ac:dyDescent="0.45">
      <c r="B67" s="253"/>
      <c r="C67" s="280" t="s">
        <v>124</v>
      </c>
      <c r="D67" s="280"/>
      <c r="E67" s="75"/>
      <c r="F67" s="57"/>
      <c r="G67" s="72"/>
      <c r="H67" s="270" t="str">
        <f t="shared" si="0"/>
        <v/>
      </c>
      <c r="I67" s="53"/>
    </row>
    <row r="68" spans="2:9" ht="14.25" x14ac:dyDescent="0.45">
      <c r="B68" s="253"/>
      <c r="C68" s="68"/>
      <c r="D68" s="68"/>
      <c r="E68" s="75"/>
      <c r="F68" s="57"/>
      <c r="G68" s="72"/>
      <c r="H68" s="270" t="str">
        <f t="shared" si="0"/>
        <v/>
      </c>
      <c r="I68" s="53"/>
    </row>
    <row r="69" spans="2:9" ht="14.25" x14ac:dyDescent="0.45">
      <c r="B69" s="253" t="s">
        <v>366</v>
      </c>
      <c r="C69" s="73"/>
      <c r="D69" s="68" t="s">
        <v>3</v>
      </c>
      <c r="E69" s="74">
        <v>1</v>
      </c>
      <c r="F69" s="57" t="s">
        <v>4</v>
      </c>
      <c r="G69" s="72"/>
      <c r="H69" s="270">
        <f t="shared" si="0"/>
        <v>0</v>
      </c>
      <c r="I69" s="53"/>
    </row>
    <row r="70" spans="2:9" ht="14.25" x14ac:dyDescent="0.45">
      <c r="B70" s="253"/>
      <c r="C70" s="73"/>
      <c r="D70" s="68"/>
      <c r="E70" s="74"/>
      <c r="F70" s="57"/>
      <c r="G70" s="72"/>
      <c r="H70" s="270" t="str">
        <f t="shared" si="0"/>
        <v/>
      </c>
      <c r="I70" s="53"/>
    </row>
    <row r="71" spans="2:9" ht="14.25" x14ac:dyDescent="0.45">
      <c r="B71" s="253"/>
      <c r="C71" s="73"/>
      <c r="D71" s="68"/>
      <c r="E71" s="74"/>
      <c r="F71" s="57"/>
      <c r="G71" s="72"/>
      <c r="H71" s="270" t="str">
        <f t="shared" ref="H71" si="1">IF(E71="","",G71*E71)</f>
        <v/>
      </c>
      <c r="I71" s="53"/>
    </row>
    <row r="72" spans="2:9" ht="14.65" thickBot="1" x14ac:dyDescent="0.5">
      <c r="B72" s="256"/>
      <c r="C72" s="73"/>
      <c r="D72" s="68"/>
      <c r="E72" s="49"/>
      <c r="F72" s="50"/>
      <c r="G72" s="51"/>
      <c r="H72" s="54"/>
      <c r="I72" s="53"/>
    </row>
    <row r="73" spans="2:9" ht="14.25" x14ac:dyDescent="0.45">
      <c r="B73" s="250"/>
      <c r="C73" s="76"/>
      <c r="D73" s="70" t="s">
        <v>355</v>
      </c>
      <c r="E73" s="79"/>
      <c r="F73" s="50"/>
      <c r="G73" s="51" t="s">
        <v>15</v>
      </c>
      <c r="H73" s="77">
        <f>SUM(H7:H72)</f>
        <v>0</v>
      </c>
      <c r="I73" s="53"/>
    </row>
    <row r="74" spans="2:9" ht="14.65" thickBot="1" x14ac:dyDescent="0.5">
      <c r="B74" s="251"/>
      <c r="C74" s="80"/>
      <c r="D74" s="81"/>
      <c r="E74" s="82"/>
      <c r="F74" s="83"/>
      <c r="G74" s="84"/>
      <c r="H74" s="85"/>
      <c r="I74" s="86"/>
    </row>
  </sheetData>
  <mergeCells count="19">
    <mergeCell ref="C14:D14"/>
    <mergeCell ref="C5:D5"/>
    <mergeCell ref="C7:D7"/>
    <mergeCell ref="C8:D8"/>
    <mergeCell ref="C9:D9"/>
    <mergeCell ref="C10:D10"/>
    <mergeCell ref="C16:D16"/>
    <mergeCell ref="C18:D18"/>
    <mergeCell ref="C22:D22"/>
    <mergeCell ref="C24:D24"/>
    <mergeCell ref="C28:D28"/>
    <mergeCell ref="C32:D32"/>
    <mergeCell ref="C34:D34"/>
    <mergeCell ref="C59:D59"/>
    <mergeCell ref="C61:D61"/>
    <mergeCell ref="C67:D67"/>
    <mergeCell ref="C51:D51"/>
    <mergeCell ref="C53:D53"/>
    <mergeCell ref="C55:D55"/>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3198-017D-4B2A-8F68-0D9AB5B4FE17}">
  <sheetPr>
    <pageSetUpPr fitToPage="1"/>
  </sheetPr>
  <dimension ref="B1:K76"/>
  <sheetViews>
    <sheetView zoomScaleNormal="100" workbookViewId="0">
      <pane ySplit="5" topLeftCell="A61" activePane="bottomLeft" state="frozen"/>
      <selection pane="bottomLeft" activeCell="H45" sqref="H45"/>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4"/>
      <c r="C1" s="88"/>
      <c r="D1" s="37"/>
      <c r="E1" s="37"/>
      <c r="F1" s="23"/>
      <c r="G1" s="23"/>
      <c r="H1" s="87"/>
      <c r="I1" s="23"/>
    </row>
    <row r="2" spans="2:9" ht="14.25" x14ac:dyDescent="0.45">
      <c r="B2" s="175" t="str">
        <f>Prelims!B2</f>
        <v>Project - Repairs to Building 19 The Long Warehouse</v>
      </c>
      <c r="C2" s="37"/>
      <c r="D2" s="30"/>
      <c r="E2" s="29" t="s">
        <v>72</v>
      </c>
      <c r="F2" s="38"/>
      <c r="G2" s="39"/>
      <c r="H2" s="37"/>
      <c r="I2" s="37"/>
    </row>
    <row r="3" spans="2:9" ht="14.25" x14ac:dyDescent="0.45">
      <c r="B3" s="176" t="s">
        <v>179</v>
      </c>
      <c r="C3" s="37"/>
      <c r="D3" s="37"/>
      <c r="E3" s="40"/>
      <c r="F3" s="38"/>
      <c r="G3" s="41"/>
      <c r="H3" s="37"/>
      <c r="I3" s="37"/>
    </row>
    <row r="4" spans="2:9" ht="14.65" thickBot="1" x14ac:dyDescent="0.4">
      <c r="B4" s="177"/>
      <c r="C4" s="37"/>
      <c r="D4" s="37"/>
      <c r="E4" s="40"/>
      <c r="F4" s="38"/>
      <c r="G4" s="78"/>
      <c r="H4" s="37"/>
      <c r="I4" s="37"/>
    </row>
    <row r="5" spans="2:9" ht="14.65" thickBot="1" x14ac:dyDescent="0.4">
      <c r="B5" s="178"/>
      <c r="C5" s="285" t="s">
        <v>75</v>
      </c>
      <c r="D5" s="285"/>
      <c r="E5" s="42" t="s">
        <v>73</v>
      </c>
      <c r="F5" s="43" t="s">
        <v>1</v>
      </c>
      <c r="G5" s="44" t="s">
        <v>0</v>
      </c>
      <c r="H5" s="45" t="s">
        <v>74</v>
      </c>
      <c r="I5" s="46" t="s">
        <v>6</v>
      </c>
    </row>
    <row r="6" spans="2:9" ht="14.25" x14ac:dyDescent="0.45">
      <c r="B6" s="179"/>
      <c r="C6" s="47"/>
      <c r="D6" s="48"/>
      <c r="E6" s="49"/>
      <c r="F6" s="50"/>
      <c r="G6" s="51"/>
      <c r="H6" s="52"/>
      <c r="I6" s="53"/>
    </row>
    <row r="7" spans="2:9" ht="33.75" customHeight="1" x14ac:dyDescent="0.45">
      <c r="B7" s="179"/>
      <c r="C7" s="291" t="s">
        <v>90</v>
      </c>
      <c r="D7" s="291"/>
      <c r="E7" s="49"/>
      <c r="F7" s="50"/>
      <c r="G7" s="51"/>
      <c r="H7" s="270" t="str">
        <f t="shared" ref="H7:H70" si="0">IF(E7="","",G7*E7)</f>
        <v/>
      </c>
      <c r="I7" s="53"/>
    </row>
    <row r="8" spans="2:9" ht="49.5" customHeight="1" x14ac:dyDescent="0.45">
      <c r="B8" s="257"/>
      <c r="C8" s="286" t="s">
        <v>8</v>
      </c>
      <c r="D8" s="290"/>
      <c r="E8" s="49"/>
      <c r="F8" s="50"/>
      <c r="G8" s="51"/>
      <c r="H8" s="270" t="str">
        <f t="shared" si="0"/>
        <v/>
      </c>
      <c r="I8" s="53"/>
    </row>
    <row r="9" spans="2:9" ht="56.25" customHeight="1" x14ac:dyDescent="0.45">
      <c r="B9" s="257"/>
      <c r="C9" s="286" t="s">
        <v>9</v>
      </c>
      <c r="D9" s="287"/>
      <c r="E9" s="49"/>
      <c r="F9" s="50"/>
      <c r="G9" s="51"/>
      <c r="H9" s="270" t="str">
        <f t="shared" si="0"/>
        <v/>
      </c>
      <c r="I9" s="53"/>
    </row>
    <row r="10" spans="2:9" ht="34.5" customHeight="1" x14ac:dyDescent="0.45">
      <c r="B10" s="257"/>
      <c r="C10" s="286" t="s">
        <v>98</v>
      </c>
      <c r="D10" s="287"/>
      <c r="E10" s="49"/>
      <c r="F10" s="50"/>
      <c r="G10" s="51"/>
      <c r="H10" s="270" t="str">
        <f t="shared" si="0"/>
        <v/>
      </c>
      <c r="I10" s="53"/>
    </row>
    <row r="11" spans="2:9" ht="14.25" x14ac:dyDescent="0.45">
      <c r="B11" s="257"/>
      <c r="C11" s="47"/>
      <c r="D11" s="48"/>
      <c r="E11" s="49"/>
      <c r="F11" s="50"/>
      <c r="G11" s="51"/>
      <c r="H11" s="270" t="str">
        <f t="shared" si="0"/>
        <v/>
      </c>
      <c r="I11" s="53"/>
    </row>
    <row r="12" spans="2:9" ht="14.25" x14ac:dyDescent="0.45">
      <c r="B12" s="257"/>
      <c r="C12" s="201" t="s">
        <v>137</v>
      </c>
      <c r="D12" s="48"/>
      <c r="E12" s="49"/>
      <c r="F12" s="50"/>
      <c r="G12" s="51"/>
      <c r="H12" s="270" t="str">
        <f t="shared" si="0"/>
        <v/>
      </c>
      <c r="I12" s="53"/>
    </row>
    <row r="13" spans="2:9" ht="14.25" x14ac:dyDescent="0.45">
      <c r="B13" s="257"/>
      <c r="C13" s="200"/>
      <c r="D13" s="48"/>
      <c r="E13" s="49"/>
      <c r="F13" s="50"/>
      <c r="G13" s="51"/>
      <c r="H13" s="270" t="str">
        <f t="shared" si="0"/>
        <v/>
      </c>
      <c r="I13" s="53"/>
    </row>
    <row r="14" spans="2:9" ht="16.5" customHeight="1" x14ac:dyDescent="0.45">
      <c r="B14" s="257"/>
      <c r="C14" s="295" t="s">
        <v>10</v>
      </c>
      <c r="D14" s="296"/>
      <c r="E14" s="49"/>
      <c r="F14" s="50"/>
      <c r="G14" s="51"/>
      <c r="H14" s="270" t="str">
        <f t="shared" si="0"/>
        <v/>
      </c>
      <c r="I14" s="53"/>
    </row>
    <row r="15" spans="2:9" ht="14.25" x14ac:dyDescent="0.45">
      <c r="B15" s="257"/>
      <c r="C15" s="47"/>
      <c r="D15" s="55"/>
      <c r="E15" s="49"/>
      <c r="F15" s="50"/>
      <c r="G15" s="51"/>
      <c r="H15" s="270" t="str">
        <f t="shared" si="0"/>
        <v/>
      </c>
      <c r="I15" s="53"/>
    </row>
    <row r="16" spans="2:9" ht="14.25" x14ac:dyDescent="0.45">
      <c r="B16" s="257"/>
      <c r="C16" s="294" t="s">
        <v>7</v>
      </c>
      <c r="D16" s="294"/>
      <c r="E16" s="56"/>
      <c r="F16" s="57"/>
      <c r="G16" s="58"/>
      <c r="H16" s="270" t="str">
        <f t="shared" si="0"/>
        <v/>
      </c>
      <c r="I16" s="59"/>
    </row>
    <row r="17" spans="2:9" ht="14.25" x14ac:dyDescent="0.45">
      <c r="B17" s="257"/>
      <c r="C17" s="60"/>
      <c r="D17" s="60"/>
      <c r="E17" s="56"/>
      <c r="F17" s="57"/>
      <c r="G17" s="58"/>
      <c r="H17" s="270" t="str">
        <f t="shared" si="0"/>
        <v/>
      </c>
      <c r="I17" s="59"/>
    </row>
    <row r="18" spans="2:9" ht="32.1" customHeight="1" x14ac:dyDescent="0.45">
      <c r="B18" s="257"/>
      <c r="C18" s="288" t="s">
        <v>136</v>
      </c>
      <c r="D18" s="288"/>
      <c r="E18" s="56"/>
      <c r="F18" s="57" t="s">
        <v>11</v>
      </c>
      <c r="G18" s="58"/>
      <c r="H18" s="270" t="str">
        <f t="shared" si="0"/>
        <v/>
      </c>
      <c r="I18" s="59"/>
    </row>
    <row r="19" spans="2:9" ht="14.25" x14ac:dyDescent="0.45">
      <c r="C19" s="61"/>
      <c r="D19" s="61"/>
      <c r="E19" s="56"/>
      <c r="F19" s="57"/>
      <c r="G19" s="58"/>
      <c r="H19" s="270" t="str">
        <f t="shared" si="0"/>
        <v/>
      </c>
      <c r="I19" s="59"/>
    </row>
    <row r="20" spans="2:9" ht="14.25" x14ac:dyDescent="0.45">
      <c r="B20" s="257" t="s">
        <v>402</v>
      </c>
      <c r="C20" s="61"/>
      <c r="D20" s="61" t="s">
        <v>3</v>
      </c>
      <c r="E20" s="56">
        <v>1</v>
      </c>
      <c r="F20" s="57" t="s">
        <v>4</v>
      </c>
      <c r="G20" s="58"/>
      <c r="H20" s="270">
        <f t="shared" si="0"/>
        <v>0</v>
      </c>
      <c r="I20" s="59"/>
    </row>
    <row r="21" spans="2:9" ht="14.25" x14ac:dyDescent="0.45">
      <c r="B21" s="257"/>
      <c r="C21" s="60"/>
      <c r="D21" s="60"/>
      <c r="E21" s="56"/>
      <c r="F21" s="57"/>
      <c r="G21" s="58"/>
      <c r="H21" s="270" t="str">
        <f t="shared" si="0"/>
        <v/>
      </c>
      <c r="I21" s="59"/>
    </row>
    <row r="22" spans="2:9" ht="14.25" x14ac:dyDescent="0.45">
      <c r="B22" s="257"/>
      <c r="C22" s="294" t="s">
        <v>78</v>
      </c>
      <c r="D22" s="294"/>
      <c r="E22" s="56"/>
      <c r="F22" s="57"/>
      <c r="G22" s="58"/>
      <c r="H22" s="270" t="str">
        <f t="shared" si="0"/>
        <v/>
      </c>
      <c r="I22" s="59"/>
    </row>
    <row r="23" spans="2:9" ht="14.25" x14ac:dyDescent="0.45">
      <c r="B23" s="257"/>
      <c r="C23" s="60"/>
      <c r="D23" s="60"/>
      <c r="E23" s="56"/>
      <c r="F23" s="57"/>
      <c r="G23" s="58"/>
      <c r="H23" s="270" t="str">
        <f t="shared" si="0"/>
        <v/>
      </c>
      <c r="I23" s="59"/>
    </row>
    <row r="24" spans="2:9" ht="57.95" customHeight="1" x14ac:dyDescent="0.45">
      <c r="B24" s="257"/>
      <c r="C24" s="288" t="s">
        <v>81</v>
      </c>
      <c r="D24" s="288"/>
      <c r="E24" s="56"/>
      <c r="F24" s="57" t="s">
        <v>11</v>
      </c>
      <c r="G24" s="58"/>
      <c r="H24" s="270" t="str">
        <f t="shared" si="0"/>
        <v/>
      </c>
      <c r="I24" s="59"/>
    </row>
    <row r="25" spans="2:9" ht="15.6" customHeight="1" x14ac:dyDescent="0.45">
      <c r="B25" s="257"/>
      <c r="C25" s="61"/>
      <c r="D25" s="61"/>
      <c r="E25" s="56"/>
      <c r="F25" s="57"/>
      <c r="G25" s="58"/>
      <c r="H25" s="270" t="str">
        <f t="shared" si="0"/>
        <v/>
      </c>
      <c r="I25" s="59"/>
    </row>
    <row r="26" spans="2:9" ht="14.25" x14ac:dyDescent="0.45">
      <c r="B26" s="258" t="s">
        <v>403</v>
      </c>
      <c r="C26" s="61"/>
      <c r="D26" s="61" t="s">
        <v>3</v>
      </c>
      <c r="E26" s="56">
        <v>1</v>
      </c>
      <c r="F26" s="57" t="s">
        <v>4</v>
      </c>
      <c r="G26" s="58"/>
      <c r="H26" s="270">
        <f t="shared" si="0"/>
        <v>0</v>
      </c>
      <c r="I26" s="59"/>
    </row>
    <row r="27" spans="2:9" ht="14.25" x14ac:dyDescent="0.45">
      <c r="B27" s="257"/>
      <c r="C27" s="60"/>
      <c r="D27" s="60"/>
      <c r="E27" s="56"/>
      <c r="F27" s="57"/>
      <c r="G27" s="58"/>
      <c r="H27" s="270" t="str">
        <f t="shared" si="0"/>
        <v/>
      </c>
      <c r="I27" s="59"/>
    </row>
    <row r="28" spans="2:9" ht="42.6" customHeight="1" x14ac:dyDescent="0.45">
      <c r="B28" s="257"/>
      <c r="C28" s="280" t="s">
        <v>71</v>
      </c>
      <c r="D28" s="280"/>
      <c r="E28" s="56"/>
      <c r="F28" s="57"/>
      <c r="G28" s="58"/>
      <c r="H28" s="270" t="str">
        <f t="shared" si="0"/>
        <v/>
      </c>
      <c r="I28" s="59"/>
    </row>
    <row r="29" spans="2:9" ht="15.6" customHeight="1" x14ac:dyDescent="0.45">
      <c r="B29" s="257"/>
      <c r="C29" s="68"/>
      <c r="D29" s="68"/>
      <c r="E29" s="56"/>
      <c r="F29" s="57"/>
      <c r="G29" s="58"/>
      <c r="H29" s="270" t="str">
        <f t="shared" si="0"/>
        <v/>
      </c>
      <c r="I29" s="59"/>
    </row>
    <row r="30" spans="2:9" ht="14.25" x14ac:dyDescent="0.45">
      <c r="B30" s="258" t="s">
        <v>404</v>
      </c>
      <c r="C30" s="61"/>
      <c r="D30" s="61" t="s">
        <v>3</v>
      </c>
      <c r="E30" s="56">
        <v>1</v>
      </c>
      <c r="F30" s="57" t="s">
        <v>4</v>
      </c>
      <c r="G30" s="58"/>
      <c r="H30" s="270">
        <f t="shared" si="0"/>
        <v>0</v>
      </c>
      <c r="I30" s="59"/>
    </row>
    <row r="31" spans="2:9" ht="14.25" x14ac:dyDescent="0.45">
      <c r="B31" s="257"/>
      <c r="C31" s="60"/>
      <c r="D31" s="60"/>
      <c r="E31" s="56"/>
      <c r="F31" s="57"/>
      <c r="G31" s="58"/>
      <c r="H31" s="270" t="str">
        <f t="shared" si="0"/>
        <v/>
      </c>
      <c r="I31" s="59"/>
    </row>
    <row r="32" spans="2:9" ht="14.25" customHeight="1" x14ac:dyDescent="0.45">
      <c r="B32" s="257"/>
      <c r="C32" s="289" t="s">
        <v>101</v>
      </c>
      <c r="D32" s="289"/>
      <c r="E32" s="56"/>
      <c r="F32" s="57"/>
      <c r="G32" s="51"/>
      <c r="H32" s="270" t="str">
        <f t="shared" si="0"/>
        <v/>
      </c>
      <c r="I32" s="59"/>
    </row>
    <row r="33" spans="2:9" ht="14.25" x14ac:dyDescent="0.45">
      <c r="B33" s="257"/>
      <c r="C33" s="47"/>
      <c r="D33" s="55"/>
      <c r="E33" s="56"/>
      <c r="F33" s="57"/>
      <c r="G33" s="51"/>
      <c r="H33" s="270" t="str">
        <f t="shared" si="0"/>
        <v/>
      </c>
      <c r="I33" s="59"/>
    </row>
    <row r="34" spans="2:9" ht="28.5" customHeight="1" x14ac:dyDescent="0.45">
      <c r="B34" s="257"/>
      <c r="C34" s="282" t="s">
        <v>120</v>
      </c>
      <c r="D34" s="282"/>
      <c r="E34" s="49"/>
      <c r="F34" s="50"/>
      <c r="G34" s="51"/>
      <c r="H34" s="270" t="str">
        <f t="shared" si="0"/>
        <v/>
      </c>
      <c r="I34" s="59"/>
    </row>
    <row r="35" spans="2:9" ht="28.5" customHeight="1" x14ac:dyDescent="0.45">
      <c r="B35" s="257"/>
      <c r="C35" s="172"/>
      <c r="D35" s="172"/>
      <c r="E35" s="49"/>
      <c r="F35" s="50"/>
      <c r="G35" s="51"/>
      <c r="H35" s="270" t="str">
        <f t="shared" si="0"/>
        <v/>
      </c>
      <c r="I35" s="59"/>
    </row>
    <row r="36" spans="2:9" ht="28.5" customHeight="1" x14ac:dyDescent="0.45">
      <c r="B36" s="260" t="s">
        <v>405</v>
      </c>
      <c r="C36" s="47"/>
      <c r="D36" s="62" t="s">
        <v>3</v>
      </c>
      <c r="E36" s="49">
        <v>1</v>
      </c>
      <c r="F36" s="63" t="s">
        <v>4</v>
      </c>
      <c r="G36" s="51"/>
      <c r="H36" s="270">
        <f t="shared" si="0"/>
        <v>0</v>
      </c>
      <c r="I36" s="59"/>
    </row>
    <row r="37" spans="2:9" ht="28.5" customHeight="1" x14ac:dyDescent="0.45">
      <c r="B37" s="257"/>
      <c r="C37" s="172"/>
      <c r="D37" s="172"/>
      <c r="E37" s="49"/>
      <c r="F37" s="50"/>
      <c r="G37" s="51"/>
      <c r="H37" s="270" t="str">
        <f t="shared" si="0"/>
        <v/>
      </c>
      <c r="I37" s="59"/>
    </row>
    <row r="38" spans="2:9" ht="14.25" x14ac:dyDescent="0.45">
      <c r="B38" s="257"/>
      <c r="C38" s="172"/>
      <c r="D38" s="172"/>
      <c r="E38" s="49"/>
      <c r="F38" s="50"/>
      <c r="G38" s="51"/>
      <c r="H38" s="270" t="str">
        <f t="shared" si="0"/>
        <v/>
      </c>
      <c r="I38" s="59"/>
    </row>
    <row r="39" spans="2:9" ht="14.25" x14ac:dyDescent="0.45">
      <c r="B39" s="257"/>
      <c r="C39" s="259" t="s">
        <v>343</v>
      </c>
      <c r="D39" s="172"/>
      <c r="E39" s="49"/>
      <c r="F39" s="50"/>
      <c r="G39" s="51"/>
      <c r="H39" s="270" t="str">
        <f t="shared" si="0"/>
        <v/>
      </c>
      <c r="I39" s="59"/>
    </row>
    <row r="40" spans="2:9" ht="14.25" x14ac:dyDescent="0.45">
      <c r="B40" s="257"/>
      <c r="C40" s="172"/>
      <c r="D40" s="172"/>
      <c r="E40" s="49"/>
      <c r="F40" s="50"/>
      <c r="G40" s="51"/>
      <c r="H40" s="270" t="str">
        <f t="shared" si="0"/>
        <v/>
      </c>
      <c r="I40" s="59"/>
    </row>
    <row r="41" spans="2:9" ht="57" x14ac:dyDescent="0.45">
      <c r="B41" s="254" t="s">
        <v>368</v>
      </c>
      <c r="C41" s="47"/>
      <c r="D41" s="62" t="s">
        <v>367</v>
      </c>
      <c r="E41" s="63">
        <f>+(10*5.3)+(10*4.41)+(8*2.41)</f>
        <v>116.38</v>
      </c>
      <c r="F41" s="63" t="s">
        <v>407</v>
      </c>
      <c r="G41" s="51"/>
      <c r="H41" s="270">
        <f t="shared" si="0"/>
        <v>0</v>
      </c>
      <c r="I41" s="59"/>
    </row>
    <row r="42" spans="2:9" ht="14.25" x14ac:dyDescent="0.45">
      <c r="B42" s="254"/>
      <c r="C42" s="47"/>
      <c r="D42" s="62"/>
      <c r="E42" s="63"/>
      <c r="F42" s="63"/>
      <c r="G42" s="51"/>
      <c r="H42" s="270" t="str">
        <f t="shared" si="0"/>
        <v/>
      </c>
      <c r="I42" s="59"/>
    </row>
    <row r="43" spans="2:9" ht="14.25" x14ac:dyDescent="0.45">
      <c r="B43" s="254" t="s">
        <v>420</v>
      </c>
      <c r="C43" s="47"/>
      <c r="D43" s="62" t="s">
        <v>421</v>
      </c>
      <c r="E43" s="63">
        <f>+(10*8)+(8*9)</f>
        <v>152</v>
      </c>
      <c r="F43" s="63" t="s">
        <v>406</v>
      </c>
      <c r="G43" s="51"/>
      <c r="H43" s="270">
        <f t="shared" si="0"/>
        <v>0</v>
      </c>
      <c r="I43" s="59"/>
    </row>
    <row r="44" spans="2:9" ht="14.25" x14ac:dyDescent="0.45">
      <c r="B44" s="254"/>
      <c r="C44" s="47"/>
      <c r="D44" s="62"/>
      <c r="E44" s="49"/>
      <c r="F44" s="63"/>
      <c r="G44" s="51"/>
      <c r="H44" s="270" t="str">
        <f t="shared" si="0"/>
        <v/>
      </c>
      <c r="I44" s="59"/>
    </row>
    <row r="45" spans="2:9" ht="57" x14ac:dyDescent="0.45">
      <c r="B45" s="254" t="s">
        <v>369</v>
      </c>
      <c r="C45" s="60"/>
      <c r="D45" s="61" t="s">
        <v>371</v>
      </c>
      <c r="E45" s="262">
        <v>8</v>
      </c>
      <c r="F45" s="263" t="s">
        <v>407</v>
      </c>
      <c r="G45" s="58"/>
      <c r="H45" s="270">
        <f t="shared" si="0"/>
        <v>0</v>
      </c>
      <c r="I45" s="59"/>
    </row>
    <row r="46" spans="2:9" ht="14.25" x14ac:dyDescent="0.45">
      <c r="B46" s="254"/>
      <c r="C46" s="60"/>
      <c r="D46" s="61"/>
      <c r="E46" s="56"/>
      <c r="F46" s="57"/>
      <c r="G46" s="58"/>
      <c r="H46" s="270" t="str">
        <f t="shared" si="0"/>
        <v/>
      </c>
      <c r="I46" s="59"/>
    </row>
    <row r="47" spans="2:9" ht="42.75" x14ac:dyDescent="0.45">
      <c r="B47" s="254" t="s">
        <v>370</v>
      </c>
      <c r="C47" s="47"/>
      <c r="D47" s="91" t="s">
        <v>142</v>
      </c>
      <c r="E47" s="49">
        <v>8</v>
      </c>
      <c r="F47" s="63" t="s">
        <v>407</v>
      </c>
      <c r="G47" s="51"/>
      <c r="H47" s="270">
        <f t="shared" si="0"/>
        <v>0</v>
      </c>
      <c r="I47" s="53"/>
    </row>
    <row r="48" spans="2:9" ht="14.25" x14ac:dyDescent="0.45">
      <c r="B48" s="254"/>
      <c r="C48" s="186"/>
      <c r="D48" s="213"/>
      <c r="E48" s="49"/>
      <c r="F48" s="63"/>
      <c r="G48" s="51"/>
      <c r="H48" s="270" t="str">
        <f t="shared" si="0"/>
        <v/>
      </c>
      <c r="I48" s="53"/>
    </row>
    <row r="49" spans="2:11" ht="14.25" x14ac:dyDescent="0.45">
      <c r="B49" s="254" t="s">
        <v>372</v>
      </c>
      <c r="C49" s="186"/>
      <c r="D49" s="213" t="s">
        <v>422</v>
      </c>
      <c r="E49" s="49">
        <v>1</v>
      </c>
      <c r="F49" s="63" t="s">
        <v>4</v>
      </c>
      <c r="G49" s="51"/>
      <c r="H49" s="270">
        <f t="shared" si="0"/>
        <v>0</v>
      </c>
      <c r="I49" s="53"/>
    </row>
    <row r="50" spans="2:11" ht="14.25" x14ac:dyDescent="0.45">
      <c r="B50" s="254"/>
      <c r="C50" s="186"/>
      <c r="D50" s="213"/>
      <c r="E50" s="49"/>
      <c r="F50" s="50"/>
      <c r="G50" s="51"/>
      <c r="H50" s="270" t="str">
        <f t="shared" si="0"/>
        <v/>
      </c>
      <c r="I50" s="53"/>
    </row>
    <row r="51" spans="2:11" ht="14.25" x14ac:dyDescent="0.45">
      <c r="B51" s="254"/>
      <c r="C51" s="199"/>
      <c r="D51" s="216"/>
      <c r="E51" s="49"/>
      <c r="F51" s="50"/>
      <c r="G51" s="51"/>
      <c r="H51" s="270" t="str">
        <f t="shared" si="0"/>
        <v/>
      </c>
      <c r="I51" s="53"/>
      <c r="K51" s="196"/>
    </row>
    <row r="52" spans="2:11" ht="14.25" x14ac:dyDescent="0.45">
      <c r="B52" s="254"/>
      <c r="C52" s="73"/>
      <c r="D52" s="68"/>
      <c r="E52" s="74"/>
      <c r="F52" s="57"/>
      <c r="G52" s="72"/>
      <c r="H52" s="270" t="str">
        <f t="shared" si="0"/>
        <v/>
      </c>
      <c r="I52" s="53"/>
    </row>
    <row r="53" spans="2:11" ht="14.25" x14ac:dyDescent="0.45">
      <c r="B53" s="254"/>
      <c r="C53" s="283" t="s">
        <v>12</v>
      </c>
      <c r="D53" s="283"/>
      <c r="E53" s="49"/>
      <c r="F53" s="49"/>
      <c r="G53" s="72"/>
      <c r="H53" s="270" t="str">
        <f t="shared" si="0"/>
        <v/>
      </c>
      <c r="I53" s="53"/>
    </row>
    <row r="54" spans="2:11" ht="14.25" x14ac:dyDescent="0.45">
      <c r="B54" s="254"/>
      <c r="C54" s="76"/>
      <c r="D54" s="92"/>
      <c r="E54" s="49"/>
      <c r="F54" s="49"/>
      <c r="G54" s="72"/>
      <c r="H54" s="270" t="str">
        <f t="shared" si="0"/>
        <v/>
      </c>
      <c r="I54" s="53"/>
    </row>
    <row r="55" spans="2:11" ht="14.25" x14ac:dyDescent="0.45">
      <c r="B55" s="254"/>
      <c r="C55" s="284" t="s">
        <v>13</v>
      </c>
      <c r="D55" s="284"/>
      <c r="E55" s="64"/>
      <c r="F55" s="64"/>
      <c r="G55" s="72"/>
      <c r="H55" s="270" t="str">
        <f t="shared" si="0"/>
        <v/>
      </c>
      <c r="I55" s="53"/>
    </row>
    <row r="56" spans="2:11" ht="14.25" x14ac:dyDescent="0.45">
      <c r="B56" s="254"/>
      <c r="C56" s="65"/>
      <c r="D56" s="66"/>
      <c r="E56" s="93"/>
      <c r="F56" s="64"/>
      <c r="G56" s="72"/>
      <c r="H56" s="270" t="str">
        <f t="shared" si="0"/>
        <v/>
      </c>
      <c r="I56" s="53"/>
    </row>
    <row r="57" spans="2:11" ht="14.25" x14ac:dyDescent="0.45">
      <c r="B57" s="254"/>
      <c r="C57" s="281" t="s">
        <v>14</v>
      </c>
      <c r="D57" s="281"/>
      <c r="E57" s="93"/>
      <c r="F57" s="64"/>
      <c r="G57" s="72"/>
      <c r="H57" s="270" t="str">
        <f t="shared" si="0"/>
        <v/>
      </c>
      <c r="I57" s="53"/>
    </row>
    <row r="58" spans="2:11" ht="14.25" x14ac:dyDescent="0.45">
      <c r="B58" s="254"/>
      <c r="C58" s="67"/>
      <c r="D58" s="67"/>
      <c r="E58" s="93"/>
      <c r="F58" s="64"/>
      <c r="G58" s="72"/>
      <c r="H58" s="270" t="str">
        <f t="shared" si="0"/>
        <v/>
      </c>
      <c r="I58" s="53"/>
    </row>
    <row r="59" spans="2:11" ht="14.25" x14ac:dyDescent="0.45">
      <c r="B59" s="254" t="s">
        <v>372</v>
      </c>
      <c r="C59" s="65"/>
      <c r="D59" s="68" t="s">
        <v>3</v>
      </c>
      <c r="E59" s="64">
        <v>1</v>
      </c>
      <c r="F59" s="64" t="s">
        <v>4</v>
      </c>
      <c r="G59" s="72"/>
      <c r="H59" s="270">
        <f t="shared" si="0"/>
        <v>0</v>
      </c>
      <c r="I59" s="53"/>
    </row>
    <row r="60" spans="2:11" ht="14.25" x14ac:dyDescent="0.45">
      <c r="B60" s="254"/>
      <c r="C60" s="65"/>
      <c r="D60" s="68"/>
      <c r="E60" s="94"/>
      <c r="F60" s="71"/>
      <c r="G60" s="72"/>
      <c r="H60" s="270" t="str">
        <f t="shared" si="0"/>
        <v/>
      </c>
      <c r="I60" s="53"/>
    </row>
    <row r="61" spans="2:11" ht="14.25" x14ac:dyDescent="0.45">
      <c r="B61" s="254"/>
      <c r="C61" s="276" t="s">
        <v>99</v>
      </c>
      <c r="D61" s="277"/>
      <c r="E61" s="64"/>
      <c r="F61" s="64"/>
      <c r="G61" s="72"/>
      <c r="H61" s="270" t="str">
        <f t="shared" si="0"/>
        <v/>
      </c>
      <c r="I61" s="53"/>
    </row>
    <row r="62" spans="2:11" ht="14.25" x14ac:dyDescent="0.45">
      <c r="B62" s="254"/>
      <c r="C62" s="65"/>
      <c r="D62" s="66"/>
      <c r="E62" s="93"/>
      <c r="F62" s="64"/>
      <c r="G62" s="72"/>
      <c r="H62" s="270" t="str">
        <f t="shared" si="0"/>
        <v/>
      </c>
      <c r="I62" s="53"/>
    </row>
    <row r="63" spans="2:11" ht="14.25" x14ac:dyDescent="0.45">
      <c r="B63" s="254"/>
      <c r="C63" s="278" t="s">
        <v>102</v>
      </c>
      <c r="D63" s="279"/>
      <c r="E63" s="93"/>
      <c r="F63" s="64"/>
      <c r="G63" s="72"/>
      <c r="H63" s="270" t="str">
        <f t="shared" si="0"/>
        <v/>
      </c>
      <c r="I63" s="53"/>
    </row>
    <row r="64" spans="2:11" ht="14.25" x14ac:dyDescent="0.45">
      <c r="B64" s="254"/>
      <c r="C64" s="67"/>
      <c r="D64" s="67"/>
      <c r="E64" s="93"/>
      <c r="F64" s="64"/>
      <c r="G64" s="72"/>
      <c r="H64" s="270" t="str">
        <f t="shared" si="0"/>
        <v/>
      </c>
      <c r="I64" s="53"/>
    </row>
    <row r="65" spans="2:9" ht="14.25" x14ac:dyDescent="0.45">
      <c r="B65" s="254" t="s">
        <v>373</v>
      </c>
      <c r="C65" s="67"/>
      <c r="D65" s="67" t="s">
        <v>125</v>
      </c>
      <c r="E65" s="64">
        <v>1</v>
      </c>
      <c r="F65" s="64" t="s">
        <v>4</v>
      </c>
      <c r="G65" s="72"/>
      <c r="H65" s="270">
        <f t="shared" si="0"/>
        <v>0</v>
      </c>
      <c r="I65" s="53"/>
    </row>
    <row r="66" spans="2:9" ht="14.25" x14ac:dyDescent="0.45">
      <c r="B66" s="254"/>
      <c r="C66" s="67"/>
      <c r="D66" s="67"/>
      <c r="E66" s="93"/>
      <c r="F66" s="64"/>
      <c r="G66" s="72"/>
      <c r="H66" s="270" t="str">
        <f t="shared" si="0"/>
        <v/>
      </c>
      <c r="I66" s="53"/>
    </row>
    <row r="67" spans="2:9" ht="14.25" x14ac:dyDescent="0.45">
      <c r="B67" s="254"/>
      <c r="C67" s="69" t="s">
        <v>16</v>
      </c>
      <c r="D67" s="70"/>
      <c r="E67" s="94"/>
      <c r="F67" s="71"/>
      <c r="G67" s="72"/>
      <c r="H67" s="270" t="str">
        <f t="shared" si="0"/>
        <v/>
      </c>
      <c r="I67" s="53"/>
    </row>
    <row r="68" spans="2:9" ht="14.25" x14ac:dyDescent="0.45">
      <c r="B68" s="254"/>
      <c r="C68" s="73"/>
      <c r="D68" s="70"/>
      <c r="E68" s="75"/>
      <c r="F68" s="57"/>
      <c r="G68" s="72"/>
      <c r="H68" s="270" t="str">
        <f t="shared" si="0"/>
        <v/>
      </c>
      <c r="I68" s="53"/>
    </row>
    <row r="69" spans="2:9" ht="14.25" x14ac:dyDescent="0.45">
      <c r="B69" s="254"/>
      <c r="C69" s="280" t="s">
        <v>17</v>
      </c>
      <c r="D69" s="280"/>
      <c r="E69" s="75"/>
      <c r="F69" s="57"/>
      <c r="G69" s="72"/>
      <c r="H69" s="270" t="str">
        <f t="shared" si="0"/>
        <v/>
      </c>
      <c r="I69" s="53"/>
    </row>
    <row r="70" spans="2:9" ht="14.25" x14ac:dyDescent="0.45">
      <c r="B70" s="254"/>
      <c r="C70" s="68"/>
      <c r="D70" s="68"/>
      <c r="E70" s="75"/>
      <c r="F70" s="57"/>
      <c r="G70" s="72"/>
      <c r="H70" s="270" t="str">
        <f t="shared" si="0"/>
        <v/>
      </c>
      <c r="I70" s="53"/>
    </row>
    <row r="71" spans="2:9" ht="14.25" x14ac:dyDescent="0.45">
      <c r="B71" s="254" t="s">
        <v>374</v>
      </c>
      <c r="C71" s="73"/>
      <c r="D71" s="68" t="s">
        <v>3</v>
      </c>
      <c r="E71" s="74">
        <v>1</v>
      </c>
      <c r="F71" s="57" t="s">
        <v>4</v>
      </c>
      <c r="G71" s="72"/>
      <c r="H71" s="270">
        <f t="shared" ref="H71:H73" si="1">IF(E71="","",G71*E71)</f>
        <v>0</v>
      </c>
      <c r="I71" s="53"/>
    </row>
    <row r="72" spans="2:9" ht="14.25" x14ac:dyDescent="0.45">
      <c r="B72" s="249"/>
      <c r="C72" s="73"/>
      <c r="D72" s="68"/>
      <c r="E72" s="74"/>
      <c r="F72" s="57"/>
      <c r="G72" s="72"/>
      <c r="H72" s="270" t="str">
        <f t="shared" si="1"/>
        <v/>
      </c>
      <c r="I72" s="53"/>
    </row>
    <row r="73" spans="2:9" ht="14.25" x14ac:dyDescent="0.45">
      <c r="B73" s="248"/>
      <c r="C73" s="73"/>
      <c r="D73" s="68"/>
      <c r="E73" s="75"/>
      <c r="F73" s="57"/>
      <c r="G73" s="72"/>
      <c r="H73" s="270" t="str">
        <f t="shared" si="1"/>
        <v/>
      </c>
      <c r="I73" s="53"/>
    </row>
    <row r="74" spans="2:9" ht="14.65" thickBot="1" x14ac:dyDescent="0.5">
      <c r="B74" s="250"/>
      <c r="C74" s="73"/>
      <c r="D74" s="68"/>
      <c r="E74" s="49"/>
      <c r="F74" s="50"/>
      <c r="G74" s="51"/>
      <c r="H74" s="54"/>
      <c r="I74" s="53"/>
    </row>
    <row r="75" spans="2:9" ht="14.25" x14ac:dyDescent="0.45">
      <c r="B75" s="250"/>
      <c r="C75" s="76"/>
      <c r="D75" s="70" t="s">
        <v>356</v>
      </c>
      <c r="E75" s="79"/>
      <c r="F75" s="50"/>
      <c r="G75" s="51" t="s">
        <v>15</v>
      </c>
      <c r="H75" s="77">
        <f>SUM(H7:H74)</f>
        <v>0</v>
      </c>
      <c r="I75" s="53"/>
    </row>
    <row r="76" spans="2:9" ht="14.65" thickBot="1" x14ac:dyDescent="0.5">
      <c r="B76" s="181"/>
      <c r="C76" s="80"/>
      <c r="D76" s="81"/>
      <c r="E76" s="82"/>
      <c r="F76" s="83"/>
      <c r="G76" s="84"/>
      <c r="H76" s="85"/>
      <c r="I76" s="86"/>
    </row>
  </sheetData>
  <mergeCells count="19">
    <mergeCell ref="C28:D28"/>
    <mergeCell ref="C32:D32"/>
    <mergeCell ref="C34:D34"/>
    <mergeCell ref="C5:D5"/>
    <mergeCell ref="C7:D7"/>
    <mergeCell ref="C8:D8"/>
    <mergeCell ref="C9:D9"/>
    <mergeCell ref="C10:D10"/>
    <mergeCell ref="C14:D14"/>
    <mergeCell ref="C16:D16"/>
    <mergeCell ref="C18:D18"/>
    <mergeCell ref="C22:D22"/>
    <mergeCell ref="C24:D24"/>
    <mergeCell ref="C61:D61"/>
    <mergeCell ref="C63:D63"/>
    <mergeCell ref="C69:D69"/>
    <mergeCell ref="C53:D53"/>
    <mergeCell ref="C55:D55"/>
    <mergeCell ref="C57:D57"/>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BA2B-45BF-4749-A9A0-81C97D3A975F}">
  <sheetPr>
    <pageSetUpPr fitToPage="1"/>
  </sheetPr>
  <dimension ref="B1:K73"/>
  <sheetViews>
    <sheetView zoomScaleNormal="100" workbookViewId="0">
      <pane ySplit="5" topLeftCell="A66" activePane="bottomLeft" state="frozen"/>
      <selection pane="bottomLeft" activeCell="H68" sqref="H68"/>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4"/>
      <c r="C1" s="88"/>
      <c r="D1" s="37"/>
      <c r="E1" s="37"/>
      <c r="F1" s="23"/>
      <c r="G1" s="23"/>
      <c r="H1" s="87"/>
      <c r="I1" s="23"/>
    </row>
    <row r="2" spans="2:9" ht="14.25" x14ac:dyDescent="0.45">
      <c r="B2" s="175" t="str">
        <f>Prelims!B2</f>
        <v>Project - Repairs to Building 19 The Long Warehouse</v>
      </c>
      <c r="C2" s="37"/>
      <c r="D2" s="30"/>
      <c r="E2" s="29" t="s">
        <v>72</v>
      </c>
      <c r="F2" s="38"/>
      <c r="G2" s="39"/>
      <c r="H2" s="37"/>
      <c r="I2" s="37"/>
    </row>
    <row r="3" spans="2:9" ht="14.25" x14ac:dyDescent="0.45">
      <c r="B3" s="176" t="s">
        <v>180</v>
      </c>
      <c r="C3" s="37"/>
      <c r="D3" s="37"/>
      <c r="E3" s="40"/>
      <c r="F3" s="38"/>
      <c r="G3" s="41"/>
      <c r="H3" s="37"/>
      <c r="I3" s="37"/>
    </row>
    <row r="4" spans="2:9" ht="14.65" thickBot="1" x14ac:dyDescent="0.4">
      <c r="B4" s="177"/>
      <c r="C4" s="37"/>
      <c r="D4" s="37"/>
      <c r="E4" s="40"/>
      <c r="F4" s="38"/>
      <c r="G4" s="78"/>
      <c r="H4" s="37"/>
      <c r="I4" s="37"/>
    </row>
    <row r="5" spans="2:9" ht="14.65" thickBot="1" x14ac:dyDescent="0.4">
      <c r="B5" s="178"/>
      <c r="C5" s="285" t="s">
        <v>75</v>
      </c>
      <c r="D5" s="285"/>
      <c r="E5" s="42" t="s">
        <v>73</v>
      </c>
      <c r="F5" s="43" t="s">
        <v>1</v>
      </c>
      <c r="G5" s="44" t="s">
        <v>0</v>
      </c>
      <c r="H5" s="45" t="s">
        <v>74</v>
      </c>
      <c r="I5" s="46" t="s">
        <v>6</v>
      </c>
    </row>
    <row r="6" spans="2:9" ht="14.25" x14ac:dyDescent="0.45">
      <c r="B6" s="179"/>
      <c r="C6" s="47"/>
      <c r="D6" s="48"/>
      <c r="E6" s="49"/>
      <c r="F6" s="50"/>
      <c r="G6" s="51"/>
      <c r="H6" s="52"/>
      <c r="I6" s="53"/>
    </row>
    <row r="7" spans="2:9" ht="33.75" customHeight="1" x14ac:dyDescent="0.45">
      <c r="B7" s="179"/>
      <c r="C7" s="291" t="s">
        <v>90</v>
      </c>
      <c r="D7" s="291"/>
      <c r="E7" s="49"/>
      <c r="F7" s="50"/>
      <c r="G7" s="51"/>
      <c r="H7" s="270" t="str">
        <f t="shared" ref="H7:H70" si="0">IF(E7="","",G7*E7)</f>
        <v/>
      </c>
      <c r="I7" s="53"/>
    </row>
    <row r="8" spans="2:9" ht="49.5" customHeight="1" x14ac:dyDescent="0.45">
      <c r="B8" s="179"/>
      <c r="C8" s="286" t="s">
        <v>8</v>
      </c>
      <c r="D8" s="290"/>
      <c r="E8" s="49"/>
      <c r="F8" s="50"/>
      <c r="G8" s="51"/>
      <c r="H8" s="270" t="str">
        <f t="shared" si="0"/>
        <v/>
      </c>
      <c r="I8" s="53"/>
    </row>
    <row r="9" spans="2:9" ht="56.25" customHeight="1" x14ac:dyDescent="0.45">
      <c r="B9" s="179"/>
      <c r="C9" s="286" t="s">
        <v>9</v>
      </c>
      <c r="D9" s="287"/>
      <c r="E9" s="49"/>
      <c r="F9" s="50"/>
      <c r="G9" s="51"/>
      <c r="H9" s="270" t="str">
        <f t="shared" si="0"/>
        <v/>
      </c>
      <c r="I9" s="53"/>
    </row>
    <row r="10" spans="2:9" ht="34.5" customHeight="1" x14ac:dyDescent="0.45">
      <c r="B10" s="179"/>
      <c r="C10" s="286" t="s">
        <v>98</v>
      </c>
      <c r="D10" s="287"/>
      <c r="E10" s="49"/>
      <c r="F10" s="50"/>
      <c r="G10" s="51"/>
      <c r="H10" s="270" t="str">
        <f t="shared" si="0"/>
        <v/>
      </c>
      <c r="I10" s="53"/>
    </row>
    <row r="11" spans="2:9" ht="14.25" x14ac:dyDescent="0.45">
      <c r="B11" s="179"/>
      <c r="C11" s="47"/>
      <c r="D11" s="48"/>
      <c r="E11" s="49"/>
      <c r="F11" s="50"/>
      <c r="G11" s="51"/>
      <c r="H11" s="270" t="str">
        <f t="shared" si="0"/>
        <v/>
      </c>
      <c r="I11" s="53"/>
    </row>
    <row r="12" spans="2:9" ht="14.25" x14ac:dyDescent="0.45">
      <c r="B12" s="179"/>
      <c r="C12" s="201" t="s">
        <v>143</v>
      </c>
      <c r="D12" s="48"/>
      <c r="E12" s="49"/>
      <c r="F12" s="50"/>
      <c r="G12" s="51"/>
      <c r="H12" s="270" t="str">
        <f t="shared" si="0"/>
        <v/>
      </c>
      <c r="I12" s="53"/>
    </row>
    <row r="13" spans="2:9" ht="14.25" x14ac:dyDescent="0.45">
      <c r="B13" s="179"/>
      <c r="C13" s="200"/>
      <c r="D13" s="48"/>
      <c r="E13" s="49"/>
      <c r="F13" s="50"/>
      <c r="G13" s="51"/>
      <c r="H13" s="270" t="str">
        <f t="shared" si="0"/>
        <v/>
      </c>
      <c r="I13" s="53"/>
    </row>
    <row r="14" spans="2:9" ht="16.5" customHeight="1" x14ac:dyDescent="0.45">
      <c r="B14" s="179"/>
      <c r="C14" s="295" t="s">
        <v>10</v>
      </c>
      <c r="D14" s="296"/>
      <c r="E14" s="49"/>
      <c r="F14" s="50"/>
      <c r="G14" s="51"/>
      <c r="H14" s="270" t="str">
        <f t="shared" si="0"/>
        <v/>
      </c>
      <c r="I14" s="53"/>
    </row>
    <row r="15" spans="2:9" ht="14.25" x14ac:dyDescent="0.45">
      <c r="B15" s="253"/>
      <c r="C15" s="47"/>
      <c r="D15" s="55"/>
      <c r="E15" s="49"/>
      <c r="F15" s="50"/>
      <c r="G15" s="51"/>
      <c r="H15" s="270" t="str">
        <f t="shared" si="0"/>
        <v/>
      </c>
      <c r="I15" s="53"/>
    </row>
    <row r="16" spans="2:9" ht="14.25" x14ac:dyDescent="0.45">
      <c r="B16" s="253"/>
      <c r="C16" s="294" t="s">
        <v>7</v>
      </c>
      <c r="D16" s="294"/>
      <c r="E16" s="56"/>
      <c r="F16" s="57"/>
      <c r="G16" s="58"/>
      <c r="H16" s="270" t="str">
        <f t="shared" si="0"/>
        <v/>
      </c>
      <c r="I16" s="59"/>
    </row>
    <row r="17" spans="2:9" ht="14.25" x14ac:dyDescent="0.45">
      <c r="B17" s="253"/>
      <c r="C17" s="60"/>
      <c r="D17" s="60"/>
      <c r="E17" s="56"/>
      <c r="F17" s="57"/>
      <c r="G17" s="58"/>
      <c r="H17" s="270" t="str">
        <f t="shared" si="0"/>
        <v/>
      </c>
      <c r="I17" s="59"/>
    </row>
    <row r="18" spans="2:9" ht="32.1" customHeight="1" x14ac:dyDescent="0.45">
      <c r="B18" s="253"/>
      <c r="C18" s="288" t="s">
        <v>136</v>
      </c>
      <c r="D18" s="288"/>
      <c r="E18" s="56"/>
      <c r="F18" s="57" t="s">
        <v>11</v>
      </c>
      <c r="G18" s="58"/>
      <c r="H18" s="270" t="str">
        <f t="shared" si="0"/>
        <v/>
      </c>
      <c r="I18" s="59"/>
    </row>
    <row r="19" spans="2:9" ht="14.25" x14ac:dyDescent="0.45">
      <c r="B19" s="253"/>
      <c r="C19" s="61"/>
      <c r="D19" s="61"/>
      <c r="E19" s="56"/>
      <c r="F19" s="57"/>
      <c r="G19" s="58"/>
      <c r="H19" s="270" t="str">
        <f t="shared" si="0"/>
        <v/>
      </c>
      <c r="I19" s="59"/>
    </row>
    <row r="20" spans="2:9" ht="14.25" x14ac:dyDescent="0.45">
      <c r="B20" s="253" t="s">
        <v>402</v>
      </c>
      <c r="C20" s="61"/>
      <c r="D20" s="61" t="s">
        <v>3</v>
      </c>
      <c r="E20" s="56">
        <v>1</v>
      </c>
      <c r="F20" s="57" t="s">
        <v>4</v>
      </c>
      <c r="G20" s="58"/>
      <c r="H20" s="270">
        <f t="shared" si="0"/>
        <v>0</v>
      </c>
      <c r="I20" s="59"/>
    </row>
    <row r="21" spans="2:9" ht="14.25" x14ac:dyDescent="0.45">
      <c r="B21" s="253"/>
      <c r="C21" s="60"/>
      <c r="D21" s="60"/>
      <c r="E21" s="56"/>
      <c r="F21" s="57"/>
      <c r="G21" s="58"/>
      <c r="H21" s="270" t="str">
        <f t="shared" si="0"/>
        <v/>
      </c>
      <c r="I21" s="59"/>
    </row>
    <row r="22" spans="2:9" ht="14.25" x14ac:dyDescent="0.45">
      <c r="B22" s="253"/>
      <c r="C22" s="294" t="s">
        <v>78</v>
      </c>
      <c r="D22" s="294"/>
      <c r="E22" s="56"/>
      <c r="F22" s="57"/>
      <c r="G22" s="58"/>
      <c r="H22" s="270" t="str">
        <f t="shared" si="0"/>
        <v/>
      </c>
      <c r="I22" s="59"/>
    </row>
    <row r="23" spans="2:9" ht="14.25" x14ac:dyDescent="0.45">
      <c r="B23" s="253"/>
      <c r="C23" s="60"/>
      <c r="D23" s="60"/>
      <c r="E23" s="56"/>
      <c r="F23" s="57"/>
      <c r="G23" s="58"/>
      <c r="H23" s="270" t="str">
        <f t="shared" si="0"/>
        <v/>
      </c>
      <c r="I23" s="59"/>
    </row>
    <row r="24" spans="2:9" ht="57.95" customHeight="1" x14ac:dyDescent="0.45">
      <c r="B24" s="253"/>
      <c r="C24" s="288" t="s">
        <v>81</v>
      </c>
      <c r="D24" s="288"/>
      <c r="E24" s="56"/>
      <c r="F24" s="57" t="s">
        <v>11</v>
      </c>
      <c r="G24" s="58"/>
      <c r="H24" s="270" t="str">
        <f t="shared" si="0"/>
        <v/>
      </c>
      <c r="I24" s="59"/>
    </row>
    <row r="25" spans="2:9" ht="15.6" customHeight="1" x14ac:dyDescent="0.45">
      <c r="B25" s="253"/>
      <c r="C25" s="61"/>
      <c r="D25" s="61"/>
      <c r="E25" s="56"/>
      <c r="F25" s="57"/>
      <c r="G25" s="58"/>
      <c r="H25" s="270" t="str">
        <f t="shared" si="0"/>
        <v/>
      </c>
      <c r="I25" s="59"/>
    </row>
    <row r="26" spans="2:9" ht="14.25" x14ac:dyDescent="0.45">
      <c r="B26" s="253" t="s">
        <v>403</v>
      </c>
      <c r="C26" s="61"/>
      <c r="D26" s="61" t="s">
        <v>3</v>
      </c>
      <c r="E26" s="56">
        <v>1</v>
      </c>
      <c r="F26" s="57" t="s">
        <v>4</v>
      </c>
      <c r="G26" s="58"/>
      <c r="H26" s="270">
        <f t="shared" si="0"/>
        <v>0</v>
      </c>
      <c r="I26" s="59"/>
    </row>
    <row r="27" spans="2:9" ht="14.25" x14ac:dyDescent="0.45">
      <c r="B27" s="253"/>
      <c r="C27" s="60"/>
      <c r="D27" s="60"/>
      <c r="E27" s="56"/>
      <c r="F27" s="57"/>
      <c r="G27" s="58"/>
      <c r="H27" s="270" t="str">
        <f t="shared" si="0"/>
        <v/>
      </c>
      <c r="I27" s="59"/>
    </row>
    <row r="28" spans="2:9" ht="42.6" customHeight="1" x14ac:dyDescent="0.45">
      <c r="B28" s="253"/>
      <c r="C28" s="280" t="s">
        <v>71</v>
      </c>
      <c r="D28" s="280"/>
      <c r="E28" s="56"/>
      <c r="F28" s="57"/>
      <c r="G28" s="58"/>
      <c r="H28" s="270" t="str">
        <f t="shared" si="0"/>
        <v/>
      </c>
      <c r="I28" s="59"/>
    </row>
    <row r="29" spans="2:9" ht="15.6" customHeight="1" x14ac:dyDescent="0.45">
      <c r="B29" s="253"/>
      <c r="C29" s="68"/>
      <c r="D29" s="68"/>
      <c r="E29" s="56"/>
      <c r="F29" s="57"/>
      <c r="G29" s="58"/>
      <c r="H29" s="270" t="str">
        <f t="shared" si="0"/>
        <v/>
      </c>
      <c r="I29" s="59"/>
    </row>
    <row r="30" spans="2:9" ht="14.25" x14ac:dyDescent="0.45">
      <c r="B30" s="253" t="s">
        <v>404</v>
      </c>
      <c r="C30" s="61"/>
      <c r="D30" s="61" t="s">
        <v>3</v>
      </c>
      <c r="E30" s="56">
        <v>1</v>
      </c>
      <c r="F30" s="57" t="s">
        <v>4</v>
      </c>
      <c r="G30" s="58"/>
      <c r="H30" s="270">
        <f t="shared" si="0"/>
        <v>0</v>
      </c>
      <c r="I30" s="59"/>
    </row>
    <row r="31" spans="2:9" ht="14.25" x14ac:dyDescent="0.45">
      <c r="B31" s="253"/>
      <c r="C31" s="60"/>
      <c r="D31" s="60"/>
      <c r="E31" s="56"/>
      <c r="F31" s="57"/>
      <c r="G31" s="58"/>
      <c r="H31" s="270" t="str">
        <f t="shared" si="0"/>
        <v/>
      </c>
      <c r="I31" s="59"/>
    </row>
    <row r="32" spans="2:9" ht="14.25" x14ac:dyDescent="0.45">
      <c r="B32" s="253"/>
      <c r="C32" s="289" t="s">
        <v>101</v>
      </c>
      <c r="D32" s="289"/>
      <c r="E32" s="56"/>
      <c r="F32" s="57"/>
      <c r="G32" s="51"/>
      <c r="H32" s="270" t="str">
        <f t="shared" si="0"/>
        <v/>
      </c>
      <c r="I32" s="59"/>
    </row>
    <row r="33" spans="2:9" ht="14.25" x14ac:dyDescent="0.45">
      <c r="B33" s="253"/>
      <c r="C33" s="47"/>
      <c r="D33" s="55"/>
      <c r="E33" s="56"/>
      <c r="F33" s="57"/>
      <c r="G33" s="51"/>
      <c r="H33" s="270" t="str">
        <f t="shared" si="0"/>
        <v/>
      </c>
      <c r="I33" s="59"/>
    </row>
    <row r="34" spans="2:9" ht="14.25" x14ac:dyDescent="0.45">
      <c r="B34" s="253"/>
      <c r="C34" s="282" t="s">
        <v>120</v>
      </c>
      <c r="D34" s="282"/>
      <c r="E34" s="49"/>
      <c r="F34" s="50"/>
      <c r="G34" s="51"/>
      <c r="H34" s="270" t="str">
        <f t="shared" si="0"/>
        <v/>
      </c>
      <c r="I34" s="59"/>
    </row>
    <row r="35" spans="2:9" ht="14.25" x14ac:dyDescent="0.45">
      <c r="B35" s="253"/>
      <c r="C35" s="172"/>
      <c r="D35" s="172"/>
      <c r="E35" s="49"/>
      <c r="F35" s="50"/>
      <c r="G35" s="51"/>
      <c r="H35" s="270" t="str">
        <f t="shared" si="0"/>
        <v/>
      </c>
      <c r="I35" s="59"/>
    </row>
    <row r="36" spans="2:9" ht="14.25" x14ac:dyDescent="0.45">
      <c r="B36" s="253" t="s">
        <v>405</v>
      </c>
      <c r="C36" s="47"/>
      <c r="D36" s="62" t="s">
        <v>3</v>
      </c>
      <c r="E36" s="49">
        <v>1</v>
      </c>
      <c r="F36" s="63" t="s">
        <v>4</v>
      </c>
      <c r="G36" s="51"/>
      <c r="H36" s="270">
        <f t="shared" si="0"/>
        <v>0</v>
      </c>
      <c r="I36" s="59"/>
    </row>
    <row r="37" spans="2:9" ht="14.25" x14ac:dyDescent="0.45">
      <c r="B37" s="253"/>
      <c r="C37" s="47"/>
      <c r="D37" s="62"/>
      <c r="E37" s="49"/>
      <c r="F37" s="63"/>
      <c r="G37" s="51"/>
      <c r="H37" s="270" t="str">
        <f t="shared" si="0"/>
        <v/>
      </c>
      <c r="I37" s="59"/>
    </row>
    <row r="38" spans="2:9" ht="14.25" x14ac:dyDescent="0.45">
      <c r="B38" s="253"/>
      <c r="C38" s="259" t="s">
        <v>343</v>
      </c>
      <c r="D38" s="172"/>
      <c r="E38" s="49"/>
      <c r="F38" s="50"/>
      <c r="G38" s="51"/>
      <c r="H38" s="270" t="str">
        <f t="shared" si="0"/>
        <v/>
      </c>
      <c r="I38" s="59"/>
    </row>
    <row r="39" spans="2:9" ht="14.25" x14ac:dyDescent="0.45">
      <c r="B39" s="253"/>
      <c r="C39" s="172"/>
      <c r="D39" s="172"/>
      <c r="E39" s="49"/>
      <c r="F39" s="50"/>
      <c r="G39" s="51"/>
      <c r="H39" s="270" t="str">
        <f t="shared" si="0"/>
        <v/>
      </c>
      <c r="I39" s="59"/>
    </row>
    <row r="40" spans="2:9" ht="57" x14ac:dyDescent="0.45">
      <c r="B40" s="254">
        <v>7.1</v>
      </c>
      <c r="C40" s="47"/>
      <c r="D40" s="214" t="s">
        <v>375</v>
      </c>
      <c r="E40" s="49"/>
      <c r="F40" s="63"/>
      <c r="G40" s="51"/>
      <c r="H40" s="270" t="str">
        <f t="shared" si="0"/>
        <v/>
      </c>
      <c r="I40" s="59"/>
    </row>
    <row r="41" spans="2:9" ht="14.25" x14ac:dyDescent="0.45">
      <c r="B41" s="254"/>
      <c r="C41" s="47"/>
      <c r="D41" s="214"/>
      <c r="E41" s="49"/>
      <c r="F41" s="63"/>
      <c r="G41" s="51"/>
      <c r="H41" s="270" t="str">
        <f t="shared" si="0"/>
        <v/>
      </c>
      <c r="I41" s="59"/>
    </row>
    <row r="42" spans="2:9" ht="14.25" x14ac:dyDescent="0.45">
      <c r="B42" s="254" t="s">
        <v>423</v>
      </c>
      <c r="C42" s="47"/>
      <c r="D42" s="214" t="s">
        <v>424</v>
      </c>
      <c r="E42" s="49">
        <f>61</f>
        <v>61</v>
      </c>
      <c r="F42" s="63" t="s">
        <v>406</v>
      </c>
      <c r="G42" s="51"/>
      <c r="H42" s="270">
        <f t="shared" si="0"/>
        <v>0</v>
      </c>
      <c r="I42" s="59"/>
    </row>
    <row r="43" spans="2:9" ht="14.25" x14ac:dyDescent="0.45">
      <c r="B43" s="254"/>
      <c r="C43" s="47"/>
      <c r="D43" s="214"/>
      <c r="E43" s="49"/>
      <c r="F43" s="63"/>
      <c r="G43" s="51"/>
      <c r="H43" s="270" t="str">
        <f t="shared" si="0"/>
        <v/>
      </c>
      <c r="I43" s="59"/>
    </row>
    <row r="44" spans="2:9" ht="14.25" x14ac:dyDescent="0.45">
      <c r="B44" s="254" t="s">
        <v>425</v>
      </c>
      <c r="C44" s="47"/>
      <c r="D44" s="214" t="s">
        <v>426</v>
      </c>
      <c r="E44" s="49">
        <f>12*4</f>
        <v>48</v>
      </c>
      <c r="F44" s="63" t="s">
        <v>406</v>
      </c>
      <c r="G44" s="51"/>
      <c r="H44" s="270">
        <f t="shared" si="0"/>
        <v>0</v>
      </c>
      <c r="I44" s="59"/>
    </row>
    <row r="45" spans="2:9" ht="14.25" x14ac:dyDescent="0.45">
      <c r="B45" s="254"/>
      <c r="C45" s="47"/>
      <c r="D45" s="214"/>
      <c r="E45" s="49"/>
      <c r="F45" s="63"/>
      <c r="G45" s="51"/>
      <c r="H45" s="270" t="str">
        <f t="shared" si="0"/>
        <v/>
      </c>
      <c r="I45" s="59"/>
    </row>
    <row r="46" spans="2:9" ht="42.75" x14ac:dyDescent="0.45">
      <c r="B46" s="254" t="s">
        <v>376</v>
      </c>
      <c r="C46" s="60"/>
      <c r="D46" s="68" t="s">
        <v>377</v>
      </c>
      <c r="E46" s="56">
        <v>1</v>
      </c>
      <c r="F46" s="57" t="s">
        <v>4</v>
      </c>
      <c r="G46" s="58"/>
      <c r="H46" s="270">
        <f t="shared" si="0"/>
        <v>0</v>
      </c>
      <c r="I46" s="59"/>
    </row>
    <row r="47" spans="2:9" ht="14.25" x14ac:dyDescent="0.45">
      <c r="B47" s="254"/>
      <c r="C47" s="60"/>
      <c r="D47" s="68"/>
      <c r="E47" s="56"/>
      <c r="F47" s="57"/>
      <c r="G47" s="58"/>
      <c r="H47" s="270" t="str">
        <f t="shared" si="0"/>
        <v/>
      </c>
      <c r="I47" s="59"/>
    </row>
    <row r="48" spans="2:9" ht="57" x14ac:dyDescent="0.45">
      <c r="B48" s="254" t="s">
        <v>378</v>
      </c>
      <c r="C48" s="47"/>
      <c r="D48" s="91" t="s">
        <v>144</v>
      </c>
      <c r="E48" s="49">
        <v>1</v>
      </c>
      <c r="F48" s="50" t="s">
        <v>4</v>
      </c>
      <c r="G48" s="51"/>
      <c r="H48" s="270">
        <f t="shared" si="0"/>
        <v>0</v>
      </c>
      <c r="I48" s="53"/>
    </row>
    <row r="49" spans="2:11" ht="14.25" x14ac:dyDescent="0.45">
      <c r="B49" s="253"/>
      <c r="C49" s="199"/>
      <c r="D49" s="216"/>
      <c r="E49" s="49"/>
      <c r="F49" s="50"/>
      <c r="G49" s="51"/>
      <c r="H49" s="270" t="str">
        <f t="shared" si="0"/>
        <v/>
      </c>
      <c r="I49" s="53"/>
      <c r="K49" s="196"/>
    </row>
    <row r="50" spans="2:11" ht="14.25" x14ac:dyDescent="0.45">
      <c r="B50" s="253"/>
      <c r="C50" s="283" t="s">
        <v>12</v>
      </c>
      <c r="D50" s="283"/>
      <c r="E50" s="49"/>
      <c r="F50" s="49"/>
      <c r="G50" s="72"/>
      <c r="H50" s="270" t="str">
        <f t="shared" si="0"/>
        <v/>
      </c>
      <c r="I50" s="53"/>
    </row>
    <row r="51" spans="2:11" ht="14.25" x14ac:dyDescent="0.45">
      <c r="B51" s="253"/>
      <c r="C51" s="76"/>
      <c r="D51" s="92"/>
      <c r="E51" s="49"/>
      <c r="F51" s="49"/>
      <c r="G51" s="72"/>
      <c r="H51" s="270" t="str">
        <f t="shared" si="0"/>
        <v/>
      </c>
      <c r="I51" s="53"/>
    </row>
    <row r="52" spans="2:11" ht="14.25" x14ac:dyDescent="0.45">
      <c r="B52" s="253"/>
      <c r="C52" s="284" t="s">
        <v>13</v>
      </c>
      <c r="D52" s="284"/>
      <c r="E52" s="64"/>
      <c r="F52" s="64"/>
      <c r="G52" s="72"/>
      <c r="H52" s="270" t="str">
        <f t="shared" si="0"/>
        <v/>
      </c>
      <c r="I52" s="53"/>
    </row>
    <row r="53" spans="2:11" ht="14.25" x14ac:dyDescent="0.45">
      <c r="B53" s="253"/>
      <c r="C53" s="65"/>
      <c r="D53" s="66"/>
      <c r="E53" s="93"/>
      <c r="F53" s="64"/>
      <c r="G53" s="72"/>
      <c r="H53" s="270" t="str">
        <f t="shared" si="0"/>
        <v/>
      </c>
      <c r="I53" s="53"/>
    </row>
    <row r="54" spans="2:11" ht="14.25" x14ac:dyDescent="0.45">
      <c r="B54" s="253"/>
      <c r="C54" s="281" t="s">
        <v>14</v>
      </c>
      <c r="D54" s="281"/>
      <c r="E54" s="93"/>
      <c r="F54" s="64"/>
      <c r="G54" s="72"/>
      <c r="H54" s="270" t="str">
        <f t="shared" si="0"/>
        <v/>
      </c>
      <c r="I54" s="53"/>
    </row>
    <row r="55" spans="2:11" ht="14.25" x14ac:dyDescent="0.45">
      <c r="B55" s="253"/>
      <c r="C55" s="67"/>
      <c r="D55" s="67"/>
      <c r="E55" s="93"/>
      <c r="F55" s="64"/>
      <c r="G55" s="72"/>
      <c r="H55" s="270" t="str">
        <f t="shared" si="0"/>
        <v/>
      </c>
      <c r="I55" s="53"/>
    </row>
    <row r="56" spans="2:11" ht="14.25" x14ac:dyDescent="0.45">
      <c r="B56" s="253" t="s">
        <v>379</v>
      </c>
      <c r="C56" s="65"/>
      <c r="D56" s="68" t="s">
        <v>3</v>
      </c>
      <c r="E56" s="64">
        <v>1</v>
      </c>
      <c r="F56" s="64" t="s">
        <v>4</v>
      </c>
      <c r="G56" s="72"/>
      <c r="H56" s="270">
        <f t="shared" si="0"/>
        <v>0</v>
      </c>
      <c r="I56" s="53"/>
    </row>
    <row r="57" spans="2:11" ht="14.25" x14ac:dyDescent="0.45">
      <c r="B57" s="253"/>
      <c r="C57" s="65"/>
      <c r="D57" s="68"/>
      <c r="E57" s="94"/>
      <c r="F57" s="71"/>
      <c r="G57" s="72"/>
      <c r="H57" s="270" t="str">
        <f t="shared" si="0"/>
        <v/>
      </c>
      <c r="I57" s="53"/>
    </row>
    <row r="58" spans="2:11" ht="14.25" x14ac:dyDescent="0.45">
      <c r="B58" s="253"/>
      <c r="C58" s="276" t="s">
        <v>99</v>
      </c>
      <c r="D58" s="277"/>
      <c r="E58" s="64"/>
      <c r="F58" s="64"/>
      <c r="G58" s="72"/>
      <c r="H58" s="270" t="str">
        <f t="shared" si="0"/>
        <v/>
      </c>
      <c r="I58" s="53"/>
    </row>
    <row r="59" spans="2:11" ht="14.25" x14ac:dyDescent="0.45">
      <c r="B59" s="253"/>
      <c r="C59" s="65"/>
      <c r="D59" s="66"/>
      <c r="E59" s="93"/>
      <c r="F59" s="64"/>
      <c r="G59" s="72"/>
      <c r="H59" s="270" t="str">
        <f t="shared" si="0"/>
        <v/>
      </c>
      <c r="I59" s="53"/>
    </row>
    <row r="60" spans="2:11" ht="14.25" x14ac:dyDescent="0.45">
      <c r="B60" s="253"/>
      <c r="C60" s="278" t="s">
        <v>102</v>
      </c>
      <c r="D60" s="279"/>
      <c r="E60" s="93"/>
      <c r="F60" s="64"/>
      <c r="G60" s="72"/>
      <c r="H60" s="270" t="str">
        <f t="shared" si="0"/>
        <v/>
      </c>
      <c r="I60" s="53"/>
    </row>
    <row r="61" spans="2:11" ht="14.25" x14ac:dyDescent="0.45">
      <c r="B61" s="253"/>
      <c r="C61" s="67"/>
      <c r="D61" s="67"/>
      <c r="E61" s="93"/>
      <c r="F61" s="64"/>
      <c r="G61" s="72"/>
      <c r="H61" s="270" t="str">
        <f t="shared" si="0"/>
        <v/>
      </c>
      <c r="I61" s="53"/>
    </row>
    <row r="62" spans="2:11" ht="14.25" x14ac:dyDescent="0.45">
      <c r="B62" s="253" t="s">
        <v>380</v>
      </c>
      <c r="C62" s="67"/>
      <c r="D62" s="67" t="s">
        <v>125</v>
      </c>
      <c r="E62" s="64">
        <v>1</v>
      </c>
      <c r="F62" s="64" t="s">
        <v>4</v>
      </c>
      <c r="G62" s="72"/>
      <c r="H62" s="270">
        <f t="shared" si="0"/>
        <v>0</v>
      </c>
      <c r="I62" s="53"/>
    </row>
    <row r="63" spans="2:11" ht="14.25" x14ac:dyDescent="0.45">
      <c r="B63" s="253"/>
      <c r="C63" s="67"/>
      <c r="D63" s="67"/>
      <c r="E63" s="93"/>
      <c r="F63" s="64"/>
      <c r="G63" s="72"/>
      <c r="H63" s="270" t="str">
        <f t="shared" si="0"/>
        <v/>
      </c>
      <c r="I63" s="53"/>
    </row>
    <row r="64" spans="2:11" ht="14.25" x14ac:dyDescent="0.45">
      <c r="B64" s="253"/>
      <c r="C64" s="69" t="s">
        <v>16</v>
      </c>
      <c r="D64" s="70"/>
      <c r="E64" s="94"/>
      <c r="F64" s="71"/>
      <c r="G64" s="72"/>
      <c r="H64" s="270" t="str">
        <f t="shared" si="0"/>
        <v/>
      </c>
      <c r="I64" s="53"/>
    </row>
    <row r="65" spans="2:9" ht="14.25" x14ac:dyDescent="0.45">
      <c r="B65" s="253"/>
      <c r="C65" s="73"/>
      <c r="D65" s="70"/>
      <c r="E65" s="75"/>
      <c r="F65" s="57"/>
      <c r="G65" s="72"/>
      <c r="H65" s="270" t="str">
        <f t="shared" si="0"/>
        <v/>
      </c>
      <c r="I65" s="53"/>
    </row>
    <row r="66" spans="2:9" ht="14.25" x14ac:dyDescent="0.45">
      <c r="B66" s="253"/>
      <c r="C66" s="280" t="s">
        <v>17</v>
      </c>
      <c r="D66" s="280"/>
      <c r="E66" s="75"/>
      <c r="F66" s="57"/>
      <c r="G66" s="72"/>
      <c r="H66" s="270" t="str">
        <f t="shared" si="0"/>
        <v/>
      </c>
      <c r="I66" s="53"/>
    </row>
    <row r="67" spans="2:9" ht="14.25" x14ac:dyDescent="0.45">
      <c r="B67" s="253"/>
      <c r="C67" s="68"/>
      <c r="D67" s="68"/>
      <c r="E67" s="75"/>
      <c r="F67" s="57"/>
      <c r="G67" s="72"/>
      <c r="H67" s="270" t="str">
        <f t="shared" si="0"/>
        <v/>
      </c>
      <c r="I67" s="53"/>
    </row>
    <row r="68" spans="2:9" ht="14.25" x14ac:dyDescent="0.45">
      <c r="B68" s="253" t="s">
        <v>379</v>
      </c>
      <c r="C68" s="73"/>
      <c r="D68" s="68" t="s">
        <v>3</v>
      </c>
      <c r="E68" s="74">
        <v>1</v>
      </c>
      <c r="F68" s="57" t="s">
        <v>4</v>
      </c>
      <c r="G68" s="72"/>
      <c r="H68" s="270">
        <f t="shared" si="0"/>
        <v>0</v>
      </c>
      <c r="I68" s="53"/>
    </row>
    <row r="69" spans="2:9" ht="14.25" x14ac:dyDescent="0.45">
      <c r="B69" s="253"/>
      <c r="C69" s="73"/>
      <c r="D69" s="68"/>
      <c r="E69" s="74"/>
      <c r="F69" s="57"/>
      <c r="G69" s="72"/>
      <c r="H69" s="270" t="str">
        <f t="shared" si="0"/>
        <v/>
      </c>
      <c r="I69" s="53"/>
    </row>
    <row r="70" spans="2:9" ht="14.25" x14ac:dyDescent="0.45">
      <c r="B70" s="253"/>
      <c r="C70" s="73"/>
      <c r="D70" s="68"/>
      <c r="E70" s="75"/>
      <c r="F70" s="57"/>
      <c r="G70" s="72"/>
      <c r="H70" s="270" t="str">
        <f t="shared" si="0"/>
        <v/>
      </c>
      <c r="I70" s="53"/>
    </row>
    <row r="71" spans="2:9" ht="14.65" thickBot="1" x14ac:dyDescent="0.5">
      <c r="B71" s="256"/>
      <c r="C71" s="73"/>
      <c r="D71" s="68"/>
      <c r="E71" s="49"/>
      <c r="F71" s="50"/>
      <c r="G71" s="51"/>
      <c r="H71" s="54"/>
      <c r="I71" s="53"/>
    </row>
    <row r="72" spans="2:9" ht="14.25" x14ac:dyDescent="0.45">
      <c r="B72" s="180"/>
      <c r="C72" s="76"/>
      <c r="D72" s="70" t="s">
        <v>357</v>
      </c>
      <c r="E72" s="79"/>
      <c r="F72" s="50"/>
      <c r="G72" s="51" t="s">
        <v>15</v>
      </c>
      <c r="H72" s="77">
        <f>SUM(H7:H71)</f>
        <v>0</v>
      </c>
      <c r="I72" s="53"/>
    </row>
    <row r="73" spans="2:9" ht="14.65" thickBot="1" x14ac:dyDescent="0.5">
      <c r="B73" s="181"/>
      <c r="C73" s="80"/>
      <c r="D73" s="81"/>
      <c r="E73" s="82"/>
      <c r="F73" s="83"/>
      <c r="G73" s="84"/>
      <c r="H73" s="85"/>
      <c r="I73" s="86"/>
    </row>
  </sheetData>
  <mergeCells count="19">
    <mergeCell ref="C60:D60"/>
    <mergeCell ref="C66:D66"/>
    <mergeCell ref="C34:D34"/>
    <mergeCell ref="C50:D50"/>
    <mergeCell ref="C52:D52"/>
    <mergeCell ref="C54:D54"/>
    <mergeCell ref="C58:D58"/>
    <mergeCell ref="C32:D32"/>
    <mergeCell ref="C5:D5"/>
    <mergeCell ref="C7:D7"/>
    <mergeCell ref="C8:D8"/>
    <mergeCell ref="C9:D9"/>
    <mergeCell ref="C10:D10"/>
    <mergeCell ref="C14:D14"/>
    <mergeCell ref="C16:D16"/>
    <mergeCell ref="C18:D18"/>
    <mergeCell ref="C22:D22"/>
    <mergeCell ref="C24:D24"/>
    <mergeCell ref="C28:D28"/>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BA3CF-873A-46AB-9F84-EC320210849B}">
  <sheetPr>
    <pageSetUpPr fitToPage="1"/>
  </sheetPr>
  <dimension ref="B1:K80"/>
  <sheetViews>
    <sheetView zoomScaleNormal="100" workbookViewId="0">
      <pane ySplit="5" topLeftCell="A68" activePane="bottomLeft" state="frozen"/>
      <selection pane="bottomLeft" activeCell="H20" sqref="H20"/>
    </sheetView>
  </sheetViews>
  <sheetFormatPr defaultRowHeight="12.75" x14ac:dyDescent="0.35"/>
  <cols>
    <col min="1" max="1" width="5" customWidth="1"/>
    <col min="2" max="2" width="6.86328125" style="6" customWidth="1"/>
    <col min="3" max="3" width="6.1328125" customWidth="1"/>
    <col min="4" max="4" width="77.1328125" customWidth="1"/>
    <col min="5" max="5" width="8.3984375" customWidth="1"/>
    <col min="8" max="8" width="15.265625" style="6" customWidth="1"/>
    <col min="9" max="9" width="18.265625" customWidth="1"/>
    <col min="11" max="11" width="39.265625" customWidth="1"/>
    <col min="256" max="256" width="6.86328125" customWidth="1"/>
    <col min="257" max="257" width="72" customWidth="1"/>
    <col min="258" max="258" width="8.3984375" customWidth="1"/>
    <col min="260" max="260" width="10.265625" bestFit="1" customWidth="1"/>
    <col min="263" max="263" width="13.1328125" customWidth="1"/>
    <col min="264" max="264" width="18.265625" customWidth="1"/>
    <col min="266" max="266" width="10.86328125" customWidth="1"/>
    <col min="512" max="512" width="6.86328125" customWidth="1"/>
    <col min="513" max="513" width="72" customWidth="1"/>
    <col min="514" max="514" width="8.3984375" customWidth="1"/>
    <col min="516" max="516" width="10.265625" bestFit="1" customWidth="1"/>
    <col min="519" max="519" width="13.1328125" customWidth="1"/>
    <col min="520" max="520" width="18.265625" customWidth="1"/>
    <col min="522" max="522" width="10.86328125" customWidth="1"/>
    <col min="768" max="768" width="6.86328125" customWidth="1"/>
    <col min="769" max="769" width="72" customWidth="1"/>
    <col min="770" max="770" width="8.3984375" customWidth="1"/>
    <col min="772" max="772" width="10.265625" bestFit="1" customWidth="1"/>
    <col min="775" max="775" width="13.1328125" customWidth="1"/>
    <col min="776" max="776" width="18.265625" customWidth="1"/>
    <col min="778" max="778" width="10.86328125" customWidth="1"/>
    <col min="1024" max="1024" width="6.86328125" customWidth="1"/>
    <col min="1025" max="1025" width="72" customWidth="1"/>
    <col min="1026" max="1026" width="8.3984375" customWidth="1"/>
    <col min="1028" max="1028" width="10.265625" bestFit="1" customWidth="1"/>
    <col min="1031" max="1031" width="13.1328125" customWidth="1"/>
    <col min="1032" max="1032" width="18.265625" customWidth="1"/>
    <col min="1034" max="1034" width="10.86328125" customWidth="1"/>
    <col min="1280" max="1280" width="6.86328125" customWidth="1"/>
    <col min="1281" max="1281" width="72" customWidth="1"/>
    <col min="1282" max="1282" width="8.3984375" customWidth="1"/>
    <col min="1284" max="1284" width="10.265625" bestFit="1" customWidth="1"/>
    <col min="1287" max="1287" width="13.1328125" customWidth="1"/>
    <col min="1288" max="1288" width="18.265625" customWidth="1"/>
    <col min="1290" max="1290" width="10.86328125" customWidth="1"/>
    <col min="1536" max="1536" width="6.86328125" customWidth="1"/>
    <col min="1537" max="1537" width="72" customWidth="1"/>
    <col min="1538" max="1538" width="8.3984375" customWidth="1"/>
    <col min="1540" max="1540" width="10.265625" bestFit="1" customWidth="1"/>
    <col min="1543" max="1543" width="13.1328125" customWidth="1"/>
    <col min="1544" max="1544" width="18.265625" customWidth="1"/>
    <col min="1546" max="1546" width="10.86328125" customWidth="1"/>
    <col min="1792" max="1792" width="6.86328125" customWidth="1"/>
    <col min="1793" max="1793" width="72" customWidth="1"/>
    <col min="1794" max="1794" width="8.3984375" customWidth="1"/>
    <col min="1796" max="1796" width="10.265625" bestFit="1" customWidth="1"/>
    <col min="1799" max="1799" width="13.1328125" customWidth="1"/>
    <col min="1800" max="1800" width="18.265625" customWidth="1"/>
    <col min="1802" max="1802" width="10.86328125" customWidth="1"/>
    <col min="2048" max="2048" width="6.86328125" customWidth="1"/>
    <col min="2049" max="2049" width="72" customWidth="1"/>
    <col min="2050" max="2050" width="8.3984375" customWidth="1"/>
    <col min="2052" max="2052" width="10.265625" bestFit="1" customWidth="1"/>
    <col min="2055" max="2055" width="13.1328125" customWidth="1"/>
    <col min="2056" max="2056" width="18.265625" customWidth="1"/>
    <col min="2058" max="2058" width="10.86328125" customWidth="1"/>
    <col min="2304" max="2304" width="6.86328125" customWidth="1"/>
    <col min="2305" max="2305" width="72" customWidth="1"/>
    <col min="2306" max="2306" width="8.3984375" customWidth="1"/>
    <col min="2308" max="2308" width="10.265625" bestFit="1" customWidth="1"/>
    <col min="2311" max="2311" width="13.1328125" customWidth="1"/>
    <col min="2312" max="2312" width="18.265625" customWidth="1"/>
    <col min="2314" max="2314" width="10.86328125" customWidth="1"/>
    <col min="2560" max="2560" width="6.86328125" customWidth="1"/>
    <col min="2561" max="2561" width="72" customWidth="1"/>
    <col min="2562" max="2562" width="8.3984375" customWidth="1"/>
    <col min="2564" max="2564" width="10.265625" bestFit="1" customWidth="1"/>
    <col min="2567" max="2567" width="13.1328125" customWidth="1"/>
    <col min="2568" max="2568" width="18.265625" customWidth="1"/>
    <col min="2570" max="2570" width="10.86328125" customWidth="1"/>
    <col min="2816" max="2816" width="6.86328125" customWidth="1"/>
    <col min="2817" max="2817" width="72" customWidth="1"/>
    <col min="2818" max="2818" width="8.3984375" customWidth="1"/>
    <col min="2820" max="2820" width="10.265625" bestFit="1" customWidth="1"/>
    <col min="2823" max="2823" width="13.1328125" customWidth="1"/>
    <col min="2824" max="2824" width="18.265625" customWidth="1"/>
    <col min="2826" max="2826" width="10.86328125" customWidth="1"/>
    <col min="3072" max="3072" width="6.86328125" customWidth="1"/>
    <col min="3073" max="3073" width="72" customWidth="1"/>
    <col min="3074" max="3074" width="8.3984375" customWidth="1"/>
    <col min="3076" max="3076" width="10.265625" bestFit="1" customWidth="1"/>
    <col min="3079" max="3079" width="13.1328125" customWidth="1"/>
    <col min="3080" max="3080" width="18.265625" customWidth="1"/>
    <col min="3082" max="3082" width="10.86328125" customWidth="1"/>
    <col min="3328" max="3328" width="6.86328125" customWidth="1"/>
    <col min="3329" max="3329" width="72" customWidth="1"/>
    <col min="3330" max="3330" width="8.3984375" customWidth="1"/>
    <col min="3332" max="3332" width="10.265625" bestFit="1" customWidth="1"/>
    <col min="3335" max="3335" width="13.1328125" customWidth="1"/>
    <col min="3336" max="3336" width="18.265625" customWidth="1"/>
    <col min="3338" max="3338" width="10.86328125" customWidth="1"/>
    <col min="3584" max="3584" width="6.86328125" customWidth="1"/>
    <col min="3585" max="3585" width="72" customWidth="1"/>
    <col min="3586" max="3586" width="8.3984375" customWidth="1"/>
    <col min="3588" max="3588" width="10.265625" bestFit="1" customWidth="1"/>
    <col min="3591" max="3591" width="13.1328125" customWidth="1"/>
    <col min="3592" max="3592" width="18.265625" customWidth="1"/>
    <col min="3594" max="3594" width="10.86328125" customWidth="1"/>
    <col min="3840" max="3840" width="6.86328125" customWidth="1"/>
    <col min="3841" max="3841" width="72" customWidth="1"/>
    <col min="3842" max="3842" width="8.3984375" customWidth="1"/>
    <col min="3844" max="3844" width="10.265625" bestFit="1" customWidth="1"/>
    <col min="3847" max="3847" width="13.1328125" customWidth="1"/>
    <col min="3848" max="3848" width="18.265625" customWidth="1"/>
    <col min="3850" max="3850" width="10.86328125" customWidth="1"/>
    <col min="4096" max="4096" width="6.86328125" customWidth="1"/>
    <col min="4097" max="4097" width="72" customWidth="1"/>
    <col min="4098" max="4098" width="8.3984375" customWidth="1"/>
    <col min="4100" max="4100" width="10.265625" bestFit="1" customWidth="1"/>
    <col min="4103" max="4103" width="13.1328125" customWidth="1"/>
    <col min="4104" max="4104" width="18.265625" customWidth="1"/>
    <col min="4106" max="4106" width="10.86328125" customWidth="1"/>
    <col min="4352" max="4352" width="6.86328125" customWidth="1"/>
    <col min="4353" max="4353" width="72" customWidth="1"/>
    <col min="4354" max="4354" width="8.3984375" customWidth="1"/>
    <col min="4356" max="4356" width="10.265625" bestFit="1" customWidth="1"/>
    <col min="4359" max="4359" width="13.1328125" customWidth="1"/>
    <col min="4360" max="4360" width="18.265625" customWidth="1"/>
    <col min="4362" max="4362" width="10.86328125" customWidth="1"/>
    <col min="4608" max="4608" width="6.86328125" customWidth="1"/>
    <col min="4609" max="4609" width="72" customWidth="1"/>
    <col min="4610" max="4610" width="8.3984375" customWidth="1"/>
    <col min="4612" max="4612" width="10.265625" bestFit="1" customWidth="1"/>
    <col min="4615" max="4615" width="13.1328125" customWidth="1"/>
    <col min="4616" max="4616" width="18.265625" customWidth="1"/>
    <col min="4618" max="4618" width="10.86328125" customWidth="1"/>
    <col min="4864" max="4864" width="6.86328125" customWidth="1"/>
    <col min="4865" max="4865" width="72" customWidth="1"/>
    <col min="4866" max="4866" width="8.3984375" customWidth="1"/>
    <col min="4868" max="4868" width="10.265625" bestFit="1" customWidth="1"/>
    <col min="4871" max="4871" width="13.1328125" customWidth="1"/>
    <col min="4872" max="4872" width="18.265625" customWidth="1"/>
    <col min="4874" max="4874" width="10.86328125" customWidth="1"/>
    <col min="5120" max="5120" width="6.86328125" customWidth="1"/>
    <col min="5121" max="5121" width="72" customWidth="1"/>
    <col min="5122" max="5122" width="8.3984375" customWidth="1"/>
    <col min="5124" max="5124" width="10.265625" bestFit="1" customWidth="1"/>
    <col min="5127" max="5127" width="13.1328125" customWidth="1"/>
    <col min="5128" max="5128" width="18.265625" customWidth="1"/>
    <col min="5130" max="5130" width="10.86328125" customWidth="1"/>
    <col min="5376" max="5376" width="6.86328125" customWidth="1"/>
    <col min="5377" max="5377" width="72" customWidth="1"/>
    <col min="5378" max="5378" width="8.3984375" customWidth="1"/>
    <col min="5380" max="5380" width="10.265625" bestFit="1" customWidth="1"/>
    <col min="5383" max="5383" width="13.1328125" customWidth="1"/>
    <col min="5384" max="5384" width="18.265625" customWidth="1"/>
    <col min="5386" max="5386" width="10.86328125" customWidth="1"/>
    <col min="5632" max="5632" width="6.86328125" customWidth="1"/>
    <col min="5633" max="5633" width="72" customWidth="1"/>
    <col min="5634" max="5634" width="8.3984375" customWidth="1"/>
    <col min="5636" max="5636" width="10.265625" bestFit="1" customWidth="1"/>
    <col min="5639" max="5639" width="13.1328125" customWidth="1"/>
    <col min="5640" max="5640" width="18.265625" customWidth="1"/>
    <col min="5642" max="5642" width="10.86328125" customWidth="1"/>
    <col min="5888" max="5888" width="6.86328125" customWidth="1"/>
    <col min="5889" max="5889" width="72" customWidth="1"/>
    <col min="5890" max="5890" width="8.3984375" customWidth="1"/>
    <col min="5892" max="5892" width="10.265625" bestFit="1" customWidth="1"/>
    <col min="5895" max="5895" width="13.1328125" customWidth="1"/>
    <col min="5896" max="5896" width="18.265625" customWidth="1"/>
    <col min="5898" max="5898" width="10.86328125" customWidth="1"/>
    <col min="6144" max="6144" width="6.86328125" customWidth="1"/>
    <col min="6145" max="6145" width="72" customWidth="1"/>
    <col min="6146" max="6146" width="8.3984375" customWidth="1"/>
    <col min="6148" max="6148" width="10.265625" bestFit="1" customWidth="1"/>
    <col min="6151" max="6151" width="13.1328125" customWidth="1"/>
    <col min="6152" max="6152" width="18.265625" customWidth="1"/>
    <col min="6154" max="6154" width="10.86328125" customWidth="1"/>
    <col min="6400" max="6400" width="6.86328125" customWidth="1"/>
    <col min="6401" max="6401" width="72" customWidth="1"/>
    <col min="6402" max="6402" width="8.3984375" customWidth="1"/>
    <col min="6404" max="6404" width="10.265625" bestFit="1" customWidth="1"/>
    <col min="6407" max="6407" width="13.1328125" customWidth="1"/>
    <col min="6408" max="6408" width="18.265625" customWidth="1"/>
    <col min="6410" max="6410" width="10.86328125" customWidth="1"/>
    <col min="6656" max="6656" width="6.86328125" customWidth="1"/>
    <col min="6657" max="6657" width="72" customWidth="1"/>
    <col min="6658" max="6658" width="8.3984375" customWidth="1"/>
    <col min="6660" max="6660" width="10.265625" bestFit="1" customWidth="1"/>
    <col min="6663" max="6663" width="13.1328125" customWidth="1"/>
    <col min="6664" max="6664" width="18.265625" customWidth="1"/>
    <col min="6666" max="6666" width="10.86328125" customWidth="1"/>
    <col min="6912" max="6912" width="6.86328125" customWidth="1"/>
    <col min="6913" max="6913" width="72" customWidth="1"/>
    <col min="6914" max="6914" width="8.3984375" customWidth="1"/>
    <col min="6916" max="6916" width="10.265625" bestFit="1" customWidth="1"/>
    <col min="6919" max="6919" width="13.1328125" customWidth="1"/>
    <col min="6920" max="6920" width="18.265625" customWidth="1"/>
    <col min="6922" max="6922" width="10.86328125" customWidth="1"/>
    <col min="7168" max="7168" width="6.86328125" customWidth="1"/>
    <col min="7169" max="7169" width="72" customWidth="1"/>
    <col min="7170" max="7170" width="8.3984375" customWidth="1"/>
    <col min="7172" max="7172" width="10.265625" bestFit="1" customWidth="1"/>
    <col min="7175" max="7175" width="13.1328125" customWidth="1"/>
    <col min="7176" max="7176" width="18.265625" customWidth="1"/>
    <col min="7178" max="7178" width="10.86328125" customWidth="1"/>
    <col min="7424" max="7424" width="6.86328125" customWidth="1"/>
    <col min="7425" max="7425" width="72" customWidth="1"/>
    <col min="7426" max="7426" width="8.3984375" customWidth="1"/>
    <col min="7428" max="7428" width="10.265625" bestFit="1" customWidth="1"/>
    <col min="7431" max="7431" width="13.1328125" customWidth="1"/>
    <col min="7432" max="7432" width="18.265625" customWidth="1"/>
    <col min="7434" max="7434" width="10.86328125" customWidth="1"/>
    <col min="7680" max="7680" width="6.86328125" customWidth="1"/>
    <col min="7681" max="7681" width="72" customWidth="1"/>
    <col min="7682" max="7682" width="8.3984375" customWidth="1"/>
    <col min="7684" max="7684" width="10.265625" bestFit="1" customWidth="1"/>
    <col min="7687" max="7687" width="13.1328125" customWidth="1"/>
    <col min="7688" max="7688" width="18.265625" customWidth="1"/>
    <col min="7690" max="7690" width="10.86328125" customWidth="1"/>
    <col min="7936" max="7936" width="6.86328125" customWidth="1"/>
    <col min="7937" max="7937" width="72" customWidth="1"/>
    <col min="7938" max="7938" width="8.3984375" customWidth="1"/>
    <col min="7940" max="7940" width="10.265625" bestFit="1" customWidth="1"/>
    <col min="7943" max="7943" width="13.1328125" customWidth="1"/>
    <col min="7944" max="7944" width="18.265625" customWidth="1"/>
    <col min="7946" max="7946" width="10.86328125" customWidth="1"/>
    <col min="8192" max="8192" width="6.86328125" customWidth="1"/>
    <col min="8193" max="8193" width="72" customWidth="1"/>
    <col min="8194" max="8194" width="8.3984375" customWidth="1"/>
    <col min="8196" max="8196" width="10.265625" bestFit="1" customWidth="1"/>
    <col min="8199" max="8199" width="13.1328125" customWidth="1"/>
    <col min="8200" max="8200" width="18.265625" customWidth="1"/>
    <col min="8202" max="8202" width="10.86328125" customWidth="1"/>
    <col min="8448" max="8448" width="6.86328125" customWidth="1"/>
    <col min="8449" max="8449" width="72" customWidth="1"/>
    <col min="8450" max="8450" width="8.3984375" customWidth="1"/>
    <col min="8452" max="8452" width="10.265625" bestFit="1" customWidth="1"/>
    <col min="8455" max="8455" width="13.1328125" customWidth="1"/>
    <col min="8456" max="8456" width="18.265625" customWidth="1"/>
    <col min="8458" max="8458" width="10.86328125" customWidth="1"/>
    <col min="8704" max="8704" width="6.86328125" customWidth="1"/>
    <col min="8705" max="8705" width="72" customWidth="1"/>
    <col min="8706" max="8706" width="8.3984375" customWidth="1"/>
    <col min="8708" max="8708" width="10.265625" bestFit="1" customWidth="1"/>
    <col min="8711" max="8711" width="13.1328125" customWidth="1"/>
    <col min="8712" max="8712" width="18.265625" customWidth="1"/>
    <col min="8714" max="8714" width="10.86328125" customWidth="1"/>
    <col min="8960" max="8960" width="6.86328125" customWidth="1"/>
    <col min="8961" max="8961" width="72" customWidth="1"/>
    <col min="8962" max="8962" width="8.3984375" customWidth="1"/>
    <col min="8964" max="8964" width="10.265625" bestFit="1" customWidth="1"/>
    <col min="8967" max="8967" width="13.1328125" customWidth="1"/>
    <col min="8968" max="8968" width="18.265625" customWidth="1"/>
    <col min="8970" max="8970" width="10.86328125" customWidth="1"/>
    <col min="9216" max="9216" width="6.86328125" customWidth="1"/>
    <col min="9217" max="9217" width="72" customWidth="1"/>
    <col min="9218" max="9218" width="8.3984375" customWidth="1"/>
    <col min="9220" max="9220" width="10.265625" bestFit="1" customWidth="1"/>
    <col min="9223" max="9223" width="13.1328125" customWidth="1"/>
    <col min="9224" max="9224" width="18.265625" customWidth="1"/>
    <col min="9226" max="9226" width="10.86328125" customWidth="1"/>
    <col min="9472" max="9472" width="6.86328125" customWidth="1"/>
    <col min="9473" max="9473" width="72" customWidth="1"/>
    <col min="9474" max="9474" width="8.3984375" customWidth="1"/>
    <col min="9476" max="9476" width="10.265625" bestFit="1" customWidth="1"/>
    <col min="9479" max="9479" width="13.1328125" customWidth="1"/>
    <col min="9480" max="9480" width="18.265625" customWidth="1"/>
    <col min="9482" max="9482" width="10.86328125" customWidth="1"/>
    <col min="9728" max="9728" width="6.86328125" customWidth="1"/>
    <col min="9729" max="9729" width="72" customWidth="1"/>
    <col min="9730" max="9730" width="8.3984375" customWidth="1"/>
    <col min="9732" max="9732" width="10.265625" bestFit="1" customWidth="1"/>
    <col min="9735" max="9735" width="13.1328125" customWidth="1"/>
    <col min="9736" max="9736" width="18.265625" customWidth="1"/>
    <col min="9738" max="9738" width="10.86328125" customWidth="1"/>
    <col min="9984" max="9984" width="6.86328125" customWidth="1"/>
    <col min="9985" max="9985" width="72" customWidth="1"/>
    <col min="9986" max="9986" width="8.3984375" customWidth="1"/>
    <col min="9988" max="9988" width="10.265625" bestFit="1" customWidth="1"/>
    <col min="9991" max="9991" width="13.1328125" customWidth="1"/>
    <col min="9992" max="9992" width="18.265625" customWidth="1"/>
    <col min="9994" max="9994" width="10.86328125" customWidth="1"/>
    <col min="10240" max="10240" width="6.86328125" customWidth="1"/>
    <col min="10241" max="10241" width="72" customWidth="1"/>
    <col min="10242" max="10242" width="8.3984375" customWidth="1"/>
    <col min="10244" max="10244" width="10.265625" bestFit="1" customWidth="1"/>
    <col min="10247" max="10247" width="13.1328125" customWidth="1"/>
    <col min="10248" max="10248" width="18.265625" customWidth="1"/>
    <col min="10250" max="10250" width="10.86328125" customWidth="1"/>
    <col min="10496" max="10496" width="6.86328125" customWidth="1"/>
    <col min="10497" max="10497" width="72" customWidth="1"/>
    <col min="10498" max="10498" width="8.3984375" customWidth="1"/>
    <col min="10500" max="10500" width="10.265625" bestFit="1" customWidth="1"/>
    <col min="10503" max="10503" width="13.1328125" customWidth="1"/>
    <col min="10504" max="10504" width="18.265625" customWidth="1"/>
    <col min="10506" max="10506" width="10.86328125" customWidth="1"/>
    <col min="10752" max="10752" width="6.86328125" customWidth="1"/>
    <col min="10753" max="10753" width="72" customWidth="1"/>
    <col min="10754" max="10754" width="8.3984375" customWidth="1"/>
    <col min="10756" max="10756" width="10.265625" bestFit="1" customWidth="1"/>
    <col min="10759" max="10759" width="13.1328125" customWidth="1"/>
    <col min="10760" max="10760" width="18.265625" customWidth="1"/>
    <col min="10762" max="10762" width="10.86328125" customWidth="1"/>
    <col min="11008" max="11008" width="6.86328125" customWidth="1"/>
    <col min="11009" max="11009" width="72" customWidth="1"/>
    <col min="11010" max="11010" width="8.3984375" customWidth="1"/>
    <col min="11012" max="11012" width="10.265625" bestFit="1" customWidth="1"/>
    <col min="11015" max="11015" width="13.1328125" customWidth="1"/>
    <col min="11016" max="11016" width="18.265625" customWidth="1"/>
    <col min="11018" max="11018" width="10.86328125" customWidth="1"/>
    <col min="11264" max="11264" width="6.86328125" customWidth="1"/>
    <col min="11265" max="11265" width="72" customWidth="1"/>
    <col min="11266" max="11266" width="8.3984375" customWidth="1"/>
    <col min="11268" max="11268" width="10.265625" bestFit="1" customWidth="1"/>
    <col min="11271" max="11271" width="13.1328125" customWidth="1"/>
    <col min="11272" max="11272" width="18.265625" customWidth="1"/>
    <col min="11274" max="11274" width="10.86328125" customWidth="1"/>
    <col min="11520" max="11520" width="6.86328125" customWidth="1"/>
    <col min="11521" max="11521" width="72" customWidth="1"/>
    <col min="11522" max="11522" width="8.3984375" customWidth="1"/>
    <col min="11524" max="11524" width="10.265625" bestFit="1" customWidth="1"/>
    <col min="11527" max="11527" width="13.1328125" customWidth="1"/>
    <col min="11528" max="11528" width="18.265625" customWidth="1"/>
    <col min="11530" max="11530" width="10.86328125" customWidth="1"/>
    <col min="11776" max="11776" width="6.86328125" customWidth="1"/>
    <col min="11777" max="11777" width="72" customWidth="1"/>
    <col min="11778" max="11778" width="8.3984375" customWidth="1"/>
    <col min="11780" max="11780" width="10.265625" bestFit="1" customWidth="1"/>
    <col min="11783" max="11783" width="13.1328125" customWidth="1"/>
    <col min="11784" max="11784" width="18.265625" customWidth="1"/>
    <col min="11786" max="11786" width="10.86328125" customWidth="1"/>
    <col min="12032" max="12032" width="6.86328125" customWidth="1"/>
    <col min="12033" max="12033" width="72" customWidth="1"/>
    <col min="12034" max="12034" width="8.3984375" customWidth="1"/>
    <col min="12036" max="12036" width="10.265625" bestFit="1" customWidth="1"/>
    <col min="12039" max="12039" width="13.1328125" customWidth="1"/>
    <col min="12040" max="12040" width="18.265625" customWidth="1"/>
    <col min="12042" max="12042" width="10.86328125" customWidth="1"/>
    <col min="12288" max="12288" width="6.86328125" customWidth="1"/>
    <col min="12289" max="12289" width="72" customWidth="1"/>
    <col min="12290" max="12290" width="8.3984375" customWidth="1"/>
    <col min="12292" max="12292" width="10.265625" bestFit="1" customWidth="1"/>
    <col min="12295" max="12295" width="13.1328125" customWidth="1"/>
    <col min="12296" max="12296" width="18.265625" customWidth="1"/>
    <col min="12298" max="12298" width="10.86328125" customWidth="1"/>
    <col min="12544" max="12544" width="6.86328125" customWidth="1"/>
    <col min="12545" max="12545" width="72" customWidth="1"/>
    <col min="12546" max="12546" width="8.3984375" customWidth="1"/>
    <col min="12548" max="12548" width="10.265625" bestFit="1" customWidth="1"/>
    <col min="12551" max="12551" width="13.1328125" customWidth="1"/>
    <col min="12552" max="12552" width="18.265625" customWidth="1"/>
    <col min="12554" max="12554" width="10.86328125" customWidth="1"/>
    <col min="12800" max="12800" width="6.86328125" customWidth="1"/>
    <col min="12801" max="12801" width="72" customWidth="1"/>
    <col min="12802" max="12802" width="8.3984375" customWidth="1"/>
    <col min="12804" max="12804" width="10.265625" bestFit="1" customWidth="1"/>
    <col min="12807" max="12807" width="13.1328125" customWidth="1"/>
    <col min="12808" max="12808" width="18.265625" customWidth="1"/>
    <col min="12810" max="12810" width="10.86328125" customWidth="1"/>
    <col min="13056" max="13056" width="6.86328125" customWidth="1"/>
    <col min="13057" max="13057" width="72" customWidth="1"/>
    <col min="13058" max="13058" width="8.3984375" customWidth="1"/>
    <col min="13060" max="13060" width="10.265625" bestFit="1" customWidth="1"/>
    <col min="13063" max="13063" width="13.1328125" customWidth="1"/>
    <col min="13064" max="13064" width="18.265625" customWidth="1"/>
    <col min="13066" max="13066" width="10.86328125" customWidth="1"/>
    <col min="13312" max="13312" width="6.86328125" customWidth="1"/>
    <col min="13313" max="13313" width="72" customWidth="1"/>
    <col min="13314" max="13314" width="8.3984375" customWidth="1"/>
    <col min="13316" max="13316" width="10.265625" bestFit="1" customWidth="1"/>
    <col min="13319" max="13319" width="13.1328125" customWidth="1"/>
    <col min="13320" max="13320" width="18.265625" customWidth="1"/>
    <col min="13322" max="13322" width="10.86328125" customWidth="1"/>
    <col min="13568" max="13568" width="6.86328125" customWidth="1"/>
    <col min="13569" max="13569" width="72" customWidth="1"/>
    <col min="13570" max="13570" width="8.3984375" customWidth="1"/>
    <col min="13572" max="13572" width="10.265625" bestFit="1" customWidth="1"/>
    <col min="13575" max="13575" width="13.1328125" customWidth="1"/>
    <col min="13576" max="13576" width="18.265625" customWidth="1"/>
    <col min="13578" max="13578" width="10.86328125" customWidth="1"/>
    <col min="13824" max="13824" width="6.86328125" customWidth="1"/>
    <col min="13825" max="13825" width="72" customWidth="1"/>
    <col min="13826" max="13826" width="8.3984375" customWidth="1"/>
    <col min="13828" max="13828" width="10.265625" bestFit="1" customWidth="1"/>
    <col min="13831" max="13831" width="13.1328125" customWidth="1"/>
    <col min="13832" max="13832" width="18.265625" customWidth="1"/>
    <col min="13834" max="13834" width="10.86328125" customWidth="1"/>
    <col min="14080" max="14080" width="6.86328125" customWidth="1"/>
    <col min="14081" max="14081" width="72" customWidth="1"/>
    <col min="14082" max="14082" width="8.3984375" customWidth="1"/>
    <col min="14084" max="14084" width="10.265625" bestFit="1" customWidth="1"/>
    <col min="14087" max="14087" width="13.1328125" customWidth="1"/>
    <col min="14088" max="14088" width="18.265625" customWidth="1"/>
    <col min="14090" max="14090" width="10.86328125" customWidth="1"/>
    <col min="14336" max="14336" width="6.86328125" customWidth="1"/>
    <col min="14337" max="14337" width="72" customWidth="1"/>
    <col min="14338" max="14338" width="8.3984375" customWidth="1"/>
    <col min="14340" max="14340" width="10.265625" bestFit="1" customWidth="1"/>
    <col min="14343" max="14343" width="13.1328125" customWidth="1"/>
    <col min="14344" max="14344" width="18.265625" customWidth="1"/>
    <col min="14346" max="14346" width="10.86328125" customWidth="1"/>
    <col min="14592" max="14592" width="6.86328125" customWidth="1"/>
    <col min="14593" max="14593" width="72" customWidth="1"/>
    <col min="14594" max="14594" width="8.3984375" customWidth="1"/>
    <col min="14596" max="14596" width="10.265625" bestFit="1" customWidth="1"/>
    <col min="14599" max="14599" width="13.1328125" customWidth="1"/>
    <col min="14600" max="14600" width="18.265625" customWidth="1"/>
    <col min="14602" max="14602" width="10.86328125" customWidth="1"/>
    <col min="14848" max="14848" width="6.86328125" customWidth="1"/>
    <col min="14849" max="14849" width="72" customWidth="1"/>
    <col min="14850" max="14850" width="8.3984375" customWidth="1"/>
    <col min="14852" max="14852" width="10.265625" bestFit="1" customWidth="1"/>
    <col min="14855" max="14855" width="13.1328125" customWidth="1"/>
    <col min="14856" max="14856" width="18.265625" customWidth="1"/>
    <col min="14858" max="14858" width="10.86328125" customWidth="1"/>
    <col min="15104" max="15104" width="6.86328125" customWidth="1"/>
    <col min="15105" max="15105" width="72" customWidth="1"/>
    <col min="15106" max="15106" width="8.3984375" customWidth="1"/>
    <col min="15108" max="15108" width="10.265625" bestFit="1" customWidth="1"/>
    <col min="15111" max="15111" width="13.1328125" customWidth="1"/>
    <col min="15112" max="15112" width="18.265625" customWidth="1"/>
    <col min="15114" max="15114" width="10.86328125" customWidth="1"/>
    <col min="15360" max="15360" width="6.86328125" customWidth="1"/>
    <col min="15361" max="15361" width="72" customWidth="1"/>
    <col min="15362" max="15362" width="8.3984375" customWidth="1"/>
    <col min="15364" max="15364" width="10.265625" bestFit="1" customWidth="1"/>
    <col min="15367" max="15367" width="13.1328125" customWidth="1"/>
    <col min="15368" max="15368" width="18.265625" customWidth="1"/>
    <col min="15370" max="15370" width="10.86328125" customWidth="1"/>
    <col min="15616" max="15616" width="6.86328125" customWidth="1"/>
    <col min="15617" max="15617" width="72" customWidth="1"/>
    <col min="15618" max="15618" width="8.3984375" customWidth="1"/>
    <col min="15620" max="15620" width="10.265625" bestFit="1" customWidth="1"/>
    <col min="15623" max="15623" width="13.1328125" customWidth="1"/>
    <col min="15624" max="15624" width="18.265625" customWidth="1"/>
    <col min="15626" max="15626" width="10.86328125" customWidth="1"/>
    <col min="15872" max="15872" width="6.86328125" customWidth="1"/>
    <col min="15873" max="15873" width="72" customWidth="1"/>
    <col min="15874" max="15874" width="8.3984375" customWidth="1"/>
    <col min="15876" max="15876" width="10.265625" bestFit="1" customWidth="1"/>
    <col min="15879" max="15879" width="13.1328125" customWidth="1"/>
    <col min="15880" max="15880" width="18.265625" customWidth="1"/>
    <col min="15882" max="15882" width="10.86328125" customWidth="1"/>
    <col min="16128" max="16128" width="6.86328125" customWidth="1"/>
    <col min="16129" max="16129" width="72" customWidth="1"/>
    <col min="16130" max="16130" width="8.3984375" customWidth="1"/>
    <col min="16132" max="16132" width="10.265625" bestFit="1" customWidth="1"/>
    <col min="16135" max="16135" width="13.1328125" customWidth="1"/>
    <col min="16136" max="16136" width="18.265625" customWidth="1"/>
    <col min="16138" max="16138" width="10.86328125" customWidth="1"/>
  </cols>
  <sheetData>
    <row r="1" spans="2:9" ht="14.25" x14ac:dyDescent="0.45">
      <c r="B1" s="174"/>
      <c r="C1" s="88"/>
      <c r="D1" s="37"/>
      <c r="E1" s="37"/>
      <c r="F1" s="23"/>
      <c r="G1" s="23"/>
      <c r="H1" s="87"/>
      <c r="I1" s="23"/>
    </row>
    <row r="2" spans="2:9" ht="14.25" x14ac:dyDescent="0.45">
      <c r="B2" s="175" t="str">
        <f>Prelims!B2</f>
        <v>Project - Repairs to Building 19 The Long Warehouse</v>
      </c>
      <c r="C2" s="37"/>
      <c r="D2" s="30"/>
      <c r="E2" s="29" t="s">
        <v>72</v>
      </c>
      <c r="F2" s="38"/>
      <c r="G2" s="39"/>
      <c r="H2" s="37"/>
      <c r="I2" s="37"/>
    </row>
    <row r="3" spans="2:9" ht="14.25" x14ac:dyDescent="0.45">
      <c r="B3" s="176" t="s">
        <v>181</v>
      </c>
      <c r="C3" s="37"/>
      <c r="D3" s="37"/>
      <c r="E3" s="40"/>
      <c r="F3" s="38"/>
      <c r="G3" s="41"/>
      <c r="H3" s="37"/>
      <c r="I3" s="37"/>
    </row>
    <row r="4" spans="2:9" ht="14.65" thickBot="1" x14ac:dyDescent="0.4">
      <c r="B4" s="177"/>
      <c r="C4" s="37"/>
      <c r="D4" s="37"/>
      <c r="E4" s="40"/>
      <c r="F4" s="38"/>
      <c r="G4" s="78"/>
      <c r="H4" s="37"/>
      <c r="I4" s="37"/>
    </row>
    <row r="5" spans="2:9" ht="14.65" thickBot="1" x14ac:dyDescent="0.4">
      <c r="B5" s="178"/>
      <c r="C5" s="285" t="s">
        <v>75</v>
      </c>
      <c r="D5" s="285"/>
      <c r="E5" s="42" t="s">
        <v>73</v>
      </c>
      <c r="F5" s="43" t="s">
        <v>1</v>
      </c>
      <c r="G5" s="44" t="s">
        <v>0</v>
      </c>
      <c r="H5" s="45" t="s">
        <v>74</v>
      </c>
      <c r="I5" s="46" t="s">
        <v>6</v>
      </c>
    </row>
    <row r="6" spans="2:9" ht="14.25" x14ac:dyDescent="0.45">
      <c r="B6" s="179"/>
      <c r="C6" s="47"/>
      <c r="D6" s="48"/>
      <c r="E6" s="49"/>
      <c r="F6" s="50"/>
      <c r="G6" s="51"/>
      <c r="H6" s="52"/>
      <c r="I6" s="53"/>
    </row>
    <row r="7" spans="2:9" ht="33.75" customHeight="1" x14ac:dyDescent="0.45">
      <c r="B7" s="179"/>
      <c r="C7" s="291" t="s">
        <v>90</v>
      </c>
      <c r="D7" s="291"/>
      <c r="E7" s="49"/>
      <c r="F7" s="50"/>
      <c r="G7" s="51"/>
      <c r="H7" s="270" t="str">
        <f t="shared" ref="H7:H49" si="0">IF(E7="","",G7*E7)</f>
        <v/>
      </c>
      <c r="I7" s="53"/>
    </row>
    <row r="8" spans="2:9" ht="49.5" customHeight="1" x14ac:dyDescent="0.45">
      <c r="B8" s="179"/>
      <c r="C8" s="286" t="s">
        <v>8</v>
      </c>
      <c r="D8" s="290"/>
      <c r="E8" s="49"/>
      <c r="F8" s="50"/>
      <c r="G8" s="51"/>
      <c r="H8" s="270" t="str">
        <f t="shared" si="0"/>
        <v/>
      </c>
      <c r="I8" s="53"/>
    </row>
    <row r="9" spans="2:9" ht="56.25" customHeight="1" x14ac:dyDescent="0.45">
      <c r="B9" s="179"/>
      <c r="C9" s="286" t="s">
        <v>9</v>
      </c>
      <c r="D9" s="287"/>
      <c r="E9" s="49"/>
      <c r="F9" s="50"/>
      <c r="G9" s="51"/>
      <c r="H9" s="270" t="str">
        <f t="shared" si="0"/>
        <v/>
      </c>
      <c r="I9" s="53"/>
    </row>
    <row r="10" spans="2:9" ht="34.5" customHeight="1" x14ac:dyDescent="0.45">
      <c r="B10" s="179"/>
      <c r="C10" s="286" t="s">
        <v>98</v>
      </c>
      <c r="D10" s="287"/>
      <c r="E10" s="49"/>
      <c r="F10" s="50"/>
      <c r="G10" s="51"/>
      <c r="H10" s="270" t="str">
        <f t="shared" si="0"/>
        <v/>
      </c>
      <c r="I10" s="53"/>
    </row>
    <row r="11" spans="2:9" ht="14.25" x14ac:dyDescent="0.45">
      <c r="B11" s="179"/>
      <c r="C11" s="47"/>
      <c r="D11" s="48"/>
      <c r="E11" s="49"/>
      <c r="F11" s="50"/>
      <c r="G11" s="51"/>
      <c r="H11" s="270" t="str">
        <f t="shared" si="0"/>
        <v/>
      </c>
      <c r="I11" s="53"/>
    </row>
    <row r="12" spans="2:9" ht="14.25" x14ac:dyDescent="0.45">
      <c r="B12" s="179"/>
      <c r="C12" s="201" t="s">
        <v>143</v>
      </c>
      <c r="D12" s="48"/>
      <c r="E12" s="49"/>
      <c r="F12" s="50"/>
      <c r="G12" s="51"/>
      <c r="H12" s="270" t="str">
        <f t="shared" si="0"/>
        <v/>
      </c>
      <c r="I12" s="53"/>
    </row>
    <row r="13" spans="2:9" ht="14.25" x14ac:dyDescent="0.45">
      <c r="B13" s="254"/>
      <c r="C13" s="200"/>
      <c r="D13" s="48"/>
      <c r="E13" s="49"/>
      <c r="F13" s="50"/>
      <c r="G13" s="51"/>
      <c r="H13" s="270" t="str">
        <f t="shared" si="0"/>
        <v/>
      </c>
      <c r="I13" s="53"/>
    </row>
    <row r="14" spans="2:9" ht="16.5" customHeight="1" x14ac:dyDescent="0.45">
      <c r="B14" s="254"/>
      <c r="C14" s="295" t="s">
        <v>10</v>
      </c>
      <c r="D14" s="296"/>
      <c r="E14" s="49"/>
      <c r="F14" s="50"/>
      <c r="G14" s="51"/>
      <c r="H14" s="270" t="str">
        <f t="shared" si="0"/>
        <v/>
      </c>
      <c r="I14" s="53"/>
    </row>
    <row r="15" spans="2:9" ht="14.25" x14ac:dyDescent="0.45">
      <c r="B15" s="254"/>
      <c r="C15" s="47"/>
      <c r="D15" s="55"/>
      <c r="E15" s="49"/>
      <c r="F15" s="50"/>
      <c r="G15" s="51"/>
      <c r="H15" s="270" t="str">
        <f t="shared" si="0"/>
        <v/>
      </c>
      <c r="I15" s="53"/>
    </row>
    <row r="16" spans="2:9" ht="14.25" x14ac:dyDescent="0.45">
      <c r="B16" s="254"/>
      <c r="C16" s="294" t="s">
        <v>7</v>
      </c>
      <c r="D16" s="294"/>
      <c r="E16" s="56"/>
      <c r="F16" s="57"/>
      <c r="G16" s="58"/>
      <c r="H16" s="270" t="str">
        <f t="shared" si="0"/>
        <v/>
      </c>
      <c r="I16" s="59"/>
    </row>
    <row r="17" spans="2:9" ht="14.25" x14ac:dyDescent="0.45">
      <c r="B17" s="254"/>
      <c r="C17" s="60"/>
      <c r="D17" s="60"/>
      <c r="E17" s="56"/>
      <c r="F17" s="57"/>
      <c r="G17" s="58"/>
      <c r="H17" s="270" t="str">
        <f t="shared" si="0"/>
        <v/>
      </c>
      <c r="I17" s="59"/>
    </row>
    <row r="18" spans="2:9" ht="32.1" customHeight="1" x14ac:dyDescent="0.45">
      <c r="B18" s="254"/>
      <c r="C18" s="288" t="s">
        <v>136</v>
      </c>
      <c r="D18" s="288"/>
      <c r="E18" s="56"/>
      <c r="F18" s="57" t="s">
        <v>11</v>
      </c>
      <c r="G18" s="58"/>
      <c r="H18" s="270" t="str">
        <f t="shared" si="0"/>
        <v/>
      </c>
      <c r="I18" s="59"/>
    </row>
    <row r="19" spans="2:9" ht="14.25" x14ac:dyDescent="0.45">
      <c r="B19" s="254"/>
      <c r="C19" s="61"/>
      <c r="D19" s="61"/>
      <c r="E19" s="56"/>
      <c r="F19" s="57"/>
      <c r="G19" s="58"/>
      <c r="H19" s="270" t="str">
        <f t="shared" si="0"/>
        <v/>
      </c>
      <c r="I19" s="59"/>
    </row>
    <row r="20" spans="2:9" ht="14.25" x14ac:dyDescent="0.45">
      <c r="B20" s="254" t="s">
        <v>402</v>
      </c>
      <c r="C20" s="61"/>
      <c r="D20" s="61" t="s">
        <v>3</v>
      </c>
      <c r="E20" s="56">
        <v>1</v>
      </c>
      <c r="F20" s="57" t="s">
        <v>4</v>
      </c>
      <c r="G20" s="58"/>
      <c r="H20" s="270">
        <f t="shared" si="0"/>
        <v>0</v>
      </c>
      <c r="I20" s="59"/>
    </row>
    <row r="21" spans="2:9" ht="14.25" x14ac:dyDescent="0.45">
      <c r="B21" s="254"/>
      <c r="C21" s="60"/>
      <c r="D21" s="60"/>
      <c r="E21" s="56"/>
      <c r="F21" s="57"/>
      <c r="G21" s="58"/>
      <c r="H21" s="270" t="str">
        <f t="shared" si="0"/>
        <v/>
      </c>
      <c r="I21" s="59"/>
    </row>
    <row r="22" spans="2:9" ht="14.25" x14ac:dyDescent="0.45">
      <c r="B22" s="254"/>
      <c r="C22" s="294" t="s">
        <v>78</v>
      </c>
      <c r="D22" s="294"/>
      <c r="E22" s="56"/>
      <c r="F22" s="57"/>
      <c r="G22" s="58"/>
      <c r="H22" s="270" t="str">
        <f t="shared" si="0"/>
        <v/>
      </c>
      <c r="I22" s="59"/>
    </row>
    <row r="23" spans="2:9" ht="14.25" x14ac:dyDescent="0.45">
      <c r="B23" s="254"/>
      <c r="C23" s="60"/>
      <c r="D23" s="60"/>
      <c r="E23" s="56"/>
      <c r="F23" s="57"/>
      <c r="G23" s="58"/>
      <c r="H23" s="270" t="str">
        <f t="shared" si="0"/>
        <v/>
      </c>
      <c r="I23" s="59"/>
    </row>
    <row r="24" spans="2:9" ht="57.95" customHeight="1" x14ac:dyDescent="0.45">
      <c r="B24" s="254"/>
      <c r="C24" s="288" t="s">
        <v>81</v>
      </c>
      <c r="D24" s="288"/>
      <c r="E24" s="56"/>
      <c r="F24" s="57" t="s">
        <v>11</v>
      </c>
      <c r="G24" s="58"/>
      <c r="H24" s="270" t="str">
        <f t="shared" si="0"/>
        <v/>
      </c>
      <c r="I24" s="59"/>
    </row>
    <row r="25" spans="2:9" ht="15.6" customHeight="1" x14ac:dyDescent="0.45">
      <c r="B25" s="254"/>
      <c r="C25" s="61"/>
      <c r="D25" s="61"/>
      <c r="E25" s="56"/>
      <c r="F25" s="57"/>
      <c r="G25" s="58"/>
      <c r="H25" s="270" t="str">
        <f t="shared" si="0"/>
        <v/>
      </c>
      <c r="I25" s="59"/>
    </row>
    <row r="26" spans="2:9" ht="14.25" x14ac:dyDescent="0.45">
      <c r="B26" s="254" t="s">
        <v>403</v>
      </c>
      <c r="C26" s="61"/>
      <c r="D26" s="61" t="s">
        <v>3</v>
      </c>
      <c r="E26" s="56">
        <v>1</v>
      </c>
      <c r="F26" s="57" t="s">
        <v>4</v>
      </c>
      <c r="G26" s="58"/>
      <c r="H26" s="270">
        <f t="shared" si="0"/>
        <v>0</v>
      </c>
      <c r="I26" s="59"/>
    </row>
    <row r="27" spans="2:9" ht="14.25" x14ac:dyDescent="0.45">
      <c r="B27" s="254"/>
      <c r="C27" s="60"/>
      <c r="D27" s="60"/>
      <c r="E27" s="56"/>
      <c r="F27" s="57"/>
      <c r="G27" s="58"/>
      <c r="H27" s="270" t="str">
        <f t="shared" si="0"/>
        <v/>
      </c>
      <c r="I27" s="59"/>
    </row>
    <row r="28" spans="2:9" ht="42.6" customHeight="1" x14ac:dyDescent="0.45">
      <c r="B28" s="254"/>
      <c r="C28" s="280" t="s">
        <v>71</v>
      </c>
      <c r="D28" s="280"/>
      <c r="E28" s="56"/>
      <c r="F28" s="57"/>
      <c r="G28" s="58"/>
      <c r="H28" s="270" t="str">
        <f t="shared" si="0"/>
        <v/>
      </c>
      <c r="I28" s="59"/>
    </row>
    <row r="29" spans="2:9" ht="15.6" customHeight="1" x14ac:dyDescent="0.45">
      <c r="B29" s="254"/>
      <c r="C29" s="68"/>
      <c r="D29" s="68"/>
      <c r="E29" s="56"/>
      <c r="F29" s="57"/>
      <c r="G29" s="58"/>
      <c r="H29" s="270" t="str">
        <f t="shared" si="0"/>
        <v/>
      </c>
      <c r="I29" s="59"/>
    </row>
    <row r="30" spans="2:9" ht="14.25" x14ac:dyDescent="0.45">
      <c r="B30" s="254" t="s">
        <v>404</v>
      </c>
      <c r="C30" s="61"/>
      <c r="D30" s="61" t="s">
        <v>3</v>
      </c>
      <c r="E30" s="56">
        <v>1</v>
      </c>
      <c r="F30" s="57" t="s">
        <v>4</v>
      </c>
      <c r="G30" s="58"/>
      <c r="H30" s="270">
        <f t="shared" si="0"/>
        <v>0</v>
      </c>
      <c r="I30" s="59"/>
    </row>
    <row r="31" spans="2:9" ht="14.25" x14ac:dyDescent="0.45">
      <c r="B31" s="254"/>
      <c r="C31" s="60"/>
      <c r="D31" s="60"/>
      <c r="E31" s="56"/>
      <c r="F31" s="57"/>
      <c r="G31" s="58"/>
      <c r="H31" s="270" t="str">
        <f t="shared" si="0"/>
        <v/>
      </c>
      <c r="I31" s="59"/>
    </row>
    <row r="32" spans="2:9" ht="14.25" customHeight="1" x14ac:dyDescent="0.45">
      <c r="B32" s="254"/>
      <c r="C32" s="289" t="s">
        <v>101</v>
      </c>
      <c r="D32" s="289"/>
      <c r="E32" s="56"/>
      <c r="F32" s="57"/>
      <c r="G32" s="51"/>
      <c r="H32" s="270" t="str">
        <f t="shared" si="0"/>
        <v/>
      </c>
      <c r="I32" s="59"/>
    </row>
    <row r="33" spans="2:11" ht="14.25" x14ac:dyDescent="0.45">
      <c r="B33" s="254"/>
      <c r="C33" s="47"/>
      <c r="D33" s="55"/>
      <c r="E33" s="56"/>
      <c r="F33" s="57"/>
      <c r="G33" s="51"/>
      <c r="H33" s="270" t="str">
        <f t="shared" si="0"/>
        <v/>
      </c>
      <c r="I33" s="59"/>
    </row>
    <row r="34" spans="2:11" ht="28.5" customHeight="1" x14ac:dyDescent="0.45">
      <c r="B34" s="254"/>
      <c r="C34" s="282" t="s">
        <v>120</v>
      </c>
      <c r="D34" s="282"/>
      <c r="E34" s="49"/>
      <c r="F34" s="50"/>
      <c r="G34" s="51"/>
      <c r="H34" s="270" t="str">
        <f t="shared" si="0"/>
        <v/>
      </c>
      <c r="I34" s="59"/>
    </row>
    <row r="35" spans="2:11" ht="14.25" x14ac:dyDescent="0.45">
      <c r="B35" s="254"/>
      <c r="C35" s="172"/>
      <c r="D35" s="172"/>
      <c r="E35" s="49"/>
      <c r="F35" s="50"/>
      <c r="G35" s="51"/>
      <c r="H35" s="270" t="str">
        <f t="shared" si="0"/>
        <v/>
      </c>
      <c r="I35" s="59"/>
    </row>
    <row r="36" spans="2:11" ht="14.25" x14ac:dyDescent="0.45">
      <c r="B36" s="254" t="s">
        <v>405</v>
      </c>
      <c r="C36" s="47"/>
      <c r="D36" s="62" t="s">
        <v>3</v>
      </c>
      <c r="E36" s="49">
        <v>1</v>
      </c>
      <c r="F36" s="63" t="s">
        <v>4</v>
      </c>
      <c r="G36" s="51"/>
      <c r="H36" s="270">
        <f t="shared" si="0"/>
        <v>0</v>
      </c>
      <c r="I36" s="59"/>
    </row>
    <row r="37" spans="2:11" ht="14.25" x14ac:dyDescent="0.45">
      <c r="B37" s="254"/>
      <c r="C37" s="47"/>
      <c r="D37" s="62"/>
      <c r="E37" s="49"/>
      <c r="F37" s="63"/>
      <c r="G37" s="51"/>
      <c r="H37" s="270" t="str">
        <f t="shared" si="0"/>
        <v/>
      </c>
      <c r="I37" s="59"/>
    </row>
    <row r="38" spans="2:11" ht="14.25" x14ac:dyDescent="0.45">
      <c r="B38" s="254"/>
      <c r="C38" s="259" t="s">
        <v>343</v>
      </c>
      <c r="D38" s="172"/>
      <c r="E38" s="49"/>
      <c r="F38" s="50"/>
      <c r="G38" s="51"/>
      <c r="H38" s="270" t="str">
        <f t="shared" si="0"/>
        <v/>
      </c>
      <c r="I38" s="59"/>
    </row>
    <row r="39" spans="2:11" ht="14.25" x14ac:dyDescent="0.45">
      <c r="B39" s="254"/>
      <c r="C39" s="172"/>
      <c r="D39" s="172"/>
      <c r="E39" s="49"/>
      <c r="F39" s="50"/>
      <c r="G39" s="51"/>
      <c r="H39" s="270" t="str">
        <f t="shared" si="0"/>
        <v/>
      </c>
      <c r="I39" s="59"/>
    </row>
    <row r="40" spans="2:11" ht="42.75" x14ac:dyDescent="0.45">
      <c r="B40" s="254" t="s">
        <v>381</v>
      </c>
      <c r="C40" s="60"/>
      <c r="D40" s="61" t="s">
        <v>386</v>
      </c>
      <c r="E40" s="56">
        <v>1</v>
      </c>
      <c r="F40" s="57" t="s">
        <v>4</v>
      </c>
      <c r="G40" s="58"/>
      <c r="H40" s="270">
        <f t="shared" si="0"/>
        <v>0</v>
      </c>
      <c r="I40" s="59"/>
    </row>
    <row r="41" spans="2:11" ht="14.25" x14ac:dyDescent="0.45">
      <c r="B41" s="254"/>
      <c r="C41" s="60"/>
      <c r="D41" s="61"/>
      <c r="E41" s="56"/>
      <c r="F41" s="57"/>
      <c r="G41" s="58"/>
      <c r="H41" s="270" t="str">
        <f t="shared" si="0"/>
        <v/>
      </c>
      <c r="I41" s="59"/>
    </row>
    <row r="42" spans="2:11" ht="29.45" customHeight="1" x14ac:dyDescent="0.45">
      <c r="B42" s="254" t="s">
        <v>382</v>
      </c>
      <c r="C42" s="184"/>
      <c r="D42" s="214" t="s">
        <v>387</v>
      </c>
      <c r="E42" s="49">
        <f>+(6*29)+(8)</f>
        <v>182</v>
      </c>
      <c r="F42" s="50" t="s">
        <v>406</v>
      </c>
      <c r="G42" s="51"/>
      <c r="H42" s="270">
        <f t="shared" si="0"/>
        <v>0</v>
      </c>
      <c r="I42" s="53"/>
    </row>
    <row r="43" spans="2:11" ht="12" customHeight="1" x14ac:dyDescent="0.45">
      <c r="B43" s="254"/>
      <c r="C43" s="184"/>
      <c r="D43" s="214"/>
      <c r="E43" s="49"/>
      <c r="F43" s="50"/>
      <c r="G43" s="51"/>
      <c r="H43" s="270" t="str">
        <f t="shared" si="0"/>
        <v/>
      </c>
      <c r="I43" s="53"/>
    </row>
    <row r="44" spans="2:11" ht="42.75" x14ac:dyDescent="0.45">
      <c r="B44" s="254" t="s">
        <v>383</v>
      </c>
      <c r="C44" s="47"/>
      <c r="D44" s="91" t="s">
        <v>388</v>
      </c>
      <c r="E44" s="49">
        <v>182</v>
      </c>
      <c r="F44" s="50" t="s">
        <v>406</v>
      </c>
      <c r="G44" s="51"/>
      <c r="H44" s="270">
        <f t="shared" si="0"/>
        <v>0</v>
      </c>
      <c r="I44" s="53"/>
    </row>
    <row r="45" spans="2:11" ht="14.25" x14ac:dyDescent="0.45">
      <c r="B45" s="254"/>
      <c r="C45" s="186"/>
      <c r="D45" s="213"/>
      <c r="E45" s="49"/>
      <c r="F45" s="50"/>
      <c r="G45" s="51"/>
      <c r="H45" s="270" t="str">
        <f t="shared" si="0"/>
        <v/>
      </c>
      <c r="I45" s="53"/>
    </row>
    <row r="46" spans="2:11" ht="85.5" x14ac:dyDescent="0.45">
      <c r="B46" s="254" t="s">
        <v>384</v>
      </c>
      <c r="C46" s="199"/>
      <c r="D46" s="216" t="s">
        <v>338</v>
      </c>
      <c r="E46" s="49">
        <v>182</v>
      </c>
      <c r="F46" s="50" t="s">
        <v>406</v>
      </c>
      <c r="G46" s="51"/>
      <c r="H46" s="270">
        <f t="shared" si="0"/>
        <v>0</v>
      </c>
      <c r="I46" s="53"/>
      <c r="K46" s="196"/>
    </row>
    <row r="47" spans="2:11" ht="14.25" x14ac:dyDescent="0.45">
      <c r="B47" s="254"/>
      <c r="C47" s="47"/>
      <c r="D47" s="214"/>
      <c r="E47" s="49"/>
      <c r="F47" s="50"/>
      <c r="G47" s="51"/>
      <c r="H47" s="270" t="str">
        <f t="shared" si="0"/>
        <v/>
      </c>
      <c r="I47" s="53"/>
    </row>
    <row r="48" spans="2:11" ht="28.5" x14ac:dyDescent="0.45">
      <c r="B48" s="254" t="s">
        <v>385</v>
      </c>
      <c r="C48" s="47"/>
      <c r="D48" s="62" t="s">
        <v>389</v>
      </c>
      <c r="E48" s="49">
        <f>(31+41)*2</f>
        <v>144</v>
      </c>
      <c r="F48" s="63" t="s">
        <v>406</v>
      </c>
      <c r="G48" s="51"/>
      <c r="H48" s="270">
        <f t="shared" si="0"/>
        <v>0</v>
      </c>
      <c r="I48" s="53"/>
      <c r="K48" s="196"/>
    </row>
    <row r="49" spans="2:9" ht="14.25" x14ac:dyDescent="0.45">
      <c r="B49" s="254"/>
      <c r="C49" s="47"/>
      <c r="D49" s="62"/>
      <c r="E49" s="49"/>
      <c r="F49" s="63"/>
      <c r="G49" s="51"/>
      <c r="H49" s="270" t="str">
        <f t="shared" si="0"/>
        <v/>
      </c>
      <c r="I49" s="53"/>
    </row>
    <row r="50" spans="2:9" ht="14.25" x14ac:dyDescent="0.45">
      <c r="B50" s="254"/>
      <c r="C50" s="73"/>
      <c r="D50" s="68"/>
      <c r="E50" s="74"/>
      <c r="F50" s="57"/>
      <c r="G50" s="72"/>
      <c r="H50" s="270" t="str">
        <f t="shared" ref="H50:H77" si="1">IF(E50="","",G50*E50)</f>
        <v/>
      </c>
      <c r="I50" s="53"/>
    </row>
    <row r="51" spans="2:9" ht="14.25" x14ac:dyDescent="0.45">
      <c r="B51" s="254"/>
      <c r="C51" s="283" t="s">
        <v>12</v>
      </c>
      <c r="D51" s="283"/>
      <c r="E51" s="49"/>
      <c r="F51" s="49"/>
      <c r="G51" s="72"/>
      <c r="H51" s="270" t="str">
        <f t="shared" si="1"/>
        <v/>
      </c>
      <c r="I51" s="53"/>
    </row>
    <row r="52" spans="2:9" ht="14.25" x14ac:dyDescent="0.45">
      <c r="B52" s="254"/>
      <c r="C52" s="76"/>
      <c r="D52" s="92"/>
      <c r="E52" s="49"/>
      <c r="F52" s="49"/>
      <c r="G52" s="72"/>
      <c r="H52" s="270" t="str">
        <f t="shared" si="1"/>
        <v/>
      </c>
      <c r="I52" s="53"/>
    </row>
    <row r="53" spans="2:9" ht="14.25" x14ac:dyDescent="0.45">
      <c r="B53" s="254"/>
      <c r="C53" s="197" t="s">
        <v>77</v>
      </c>
      <c r="D53" s="92"/>
      <c r="E53" s="49"/>
      <c r="F53" s="50"/>
      <c r="G53" s="72"/>
      <c r="H53" s="270" t="str">
        <f t="shared" si="1"/>
        <v/>
      </c>
      <c r="I53" s="53"/>
    </row>
    <row r="54" spans="2:9" ht="14.25" x14ac:dyDescent="0.45">
      <c r="B54" s="254"/>
      <c r="C54" s="76"/>
      <c r="D54" s="92"/>
      <c r="E54" s="49"/>
      <c r="F54" s="50"/>
      <c r="G54" s="72"/>
      <c r="H54" s="270" t="str">
        <f t="shared" si="1"/>
        <v/>
      </c>
      <c r="I54" s="53"/>
    </row>
    <row r="55" spans="2:9" ht="14.25" x14ac:dyDescent="0.45">
      <c r="B55" s="254"/>
      <c r="C55" s="282" t="s">
        <v>119</v>
      </c>
      <c r="D55" s="282"/>
      <c r="E55" s="49"/>
      <c r="F55" s="49"/>
      <c r="G55" s="72"/>
      <c r="H55" s="270" t="str">
        <f t="shared" si="1"/>
        <v/>
      </c>
      <c r="I55" s="53"/>
    </row>
    <row r="56" spans="2:9" ht="14.25" x14ac:dyDescent="0.45">
      <c r="B56" s="254"/>
      <c r="C56" s="172"/>
      <c r="D56" s="172"/>
      <c r="E56" s="49"/>
      <c r="F56" s="49"/>
      <c r="G56" s="72"/>
      <c r="H56" s="270" t="str">
        <f t="shared" si="1"/>
        <v/>
      </c>
      <c r="I56" s="53"/>
    </row>
    <row r="57" spans="2:9" ht="14.25" x14ac:dyDescent="0.45">
      <c r="B57" s="254" t="e">
        <f>+#REF!+1</f>
        <v>#REF!</v>
      </c>
      <c r="C57" s="47"/>
      <c r="D57" s="62" t="s">
        <v>3</v>
      </c>
      <c r="E57" s="49">
        <v>1</v>
      </c>
      <c r="F57" s="63" t="s">
        <v>4</v>
      </c>
      <c r="G57" s="72"/>
      <c r="H57" s="270">
        <f t="shared" si="1"/>
        <v>0</v>
      </c>
      <c r="I57" s="53"/>
    </row>
    <row r="58" spans="2:9" ht="14.25" x14ac:dyDescent="0.45">
      <c r="B58" s="254"/>
      <c r="C58" s="76"/>
      <c r="D58" s="92"/>
      <c r="E58" s="64"/>
      <c r="F58" s="64"/>
      <c r="G58" s="72"/>
      <c r="H58" s="270" t="str">
        <f t="shared" si="1"/>
        <v/>
      </c>
      <c r="I58" s="53"/>
    </row>
    <row r="59" spans="2:9" ht="14.25" x14ac:dyDescent="0.45">
      <c r="B59" s="254"/>
      <c r="C59" s="284" t="s">
        <v>13</v>
      </c>
      <c r="D59" s="284"/>
      <c r="E59" s="64"/>
      <c r="F59" s="64"/>
      <c r="G59" s="72"/>
      <c r="H59" s="270" t="str">
        <f t="shared" si="1"/>
        <v/>
      </c>
      <c r="I59" s="53"/>
    </row>
    <row r="60" spans="2:9" ht="14.25" x14ac:dyDescent="0.45">
      <c r="B60" s="254"/>
      <c r="C60" s="65"/>
      <c r="D60" s="66"/>
      <c r="E60" s="93"/>
      <c r="F60" s="64"/>
      <c r="G60" s="72"/>
      <c r="H60" s="270" t="str">
        <f t="shared" si="1"/>
        <v/>
      </c>
      <c r="I60" s="53"/>
    </row>
    <row r="61" spans="2:9" ht="14.25" x14ac:dyDescent="0.45">
      <c r="B61" s="254"/>
      <c r="C61" s="281" t="s">
        <v>14</v>
      </c>
      <c r="D61" s="281"/>
      <c r="E61" s="93"/>
      <c r="F61" s="64"/>
      <c r="G61" s="72"/>
      <c r="H61" s="270" t="str">
        <f t="shared" si="1"/>
        <v/>
      </c>
      <c r="I61" s="53"/>
    </row>
    <row r="62" spans="2:9" ht="14.25" x14ac:dyDescent="0.45">
      <c r="B62" s="254"/>
      <c r="C62" s="67"/>
      <c r="D62" s="67"/>
      <c r="E62" s="93"/>
      <c r="F62" s="64"/>
      <c r="G62" s="72"/>
      <c r="H62" s="270" t="str">
        <f t="shared" si="1"/>
        <v/>
      </c>
      <c r="I62" s="53"/>
    </row>
    <row r="63" spans="2:9" ht="14.25" x14ac:dyDescent="0.45">
      <c r="B63" s="254" t="e">
        <f>+B57+1</f>
        <v>#REF!</v>
      </c>
      <c r="C63" s="65"/>
      <c r="D63" s="68" t="s">
        <v>3</v>
      </c>
      <c r="E63" s="64">
        <v>1</v>
      </c>
      <c r="F63" s="64" t="s">
        <v>4</v>
      </c>
      <c r="G63" s="72"/>
      <c r="H63" s="270">
        <f t="shared" si="1"/>
        <v>0</v>
      </c>
      <c r="I63" s="53"/>
    </row>
    <row r="64" spans="2:9" ht="14.25" x14ac:dyDescent="0.45">
      <c r="B64" s="254"/>
      <c r="C64" s="65"/>
      <c r="D64" s="68"/>
      <c r="E64" s="94"/>
      <c r="F64" s="71"/>
      <c r="G64" s="72"/>
      <c r="H64" s="270" t="str">
        <f t="shared" si="1"/>
        <v/>
      </c>
      <c r="I64" s="53"/>
    </row>
    <row r="65" spans="2:9" ht="14.25" x14ac:dyDescent="0.45">
      <c r="B65" s="254"/>
      <c r="C65" s="276" t="s">
        <v>99</v>
      </c>
      <c r="D65" s="277"/>
      <c r="E65" s="64"/>
      <c r="F65" s="64"/>
      <c r="G65" s="72"/>
      <c r="H65" s="270" t="str">
        <f t="shared" si="1"/>
        <v/>
      </c>
      <c r="I65" s="53"/>
    </row>
    <row r="66" spans="2:9" ht="14.25" x14ac:dyDescent="0.45">
      <c r="B66" s="254"/>
      <c r="C66" s="65"/>
      <c r="D66" s="66"/>
      <c r="E66" s="93"/>
      <c r="F66" s="64"/>
      <c r="G66" s="72"/>
      <c r="H66" s="270" t="str">
        <f t="shared" si="1"/>
        <v/>
      </c>
      <c r="I66" s="53"/>
    </row>
    <row r="67" spans="2:9" ht="14.25" x14ac:dyDescent="0.45">
      <c r="B67" s="254"/>
      <c r="C67" s="278" t="s">
        <v>102</v>
      </c>
      <c r="D67" s="279"/>
      <c r="E67" s="93"/>
      <c r="F67" s="64"/>
      <c r="G67" s="72"/>
      <c r="H67" s="270" t="str">
        <f t="shared" si="1"/>
        <v/>
      </c>
      <c r="I67" s="53"/>
    </row>
    <row r="68" spans="2:9" ht="14.25" x14ac:dyDescent="0.45">
      <c r="B68" s="254"/>
      <c r="C68" s="67"/>
      <c r="D68" s="67"/>
      <c r="E68" s="93"/>
      <c r="F68" s="64"/>
      <c r="G68" s="72"/>
      <c r="H68" s="270" t="str">
        <f t="shared" si="1"/>
        <v/>
      </c>
      <c r="I68" s="53"/>
    </row>
    <row r="69" spans="2:9" ht="14.25" x14ac:dyDescent="0.45">
      <c r="B69" s="254" t="e">
        <f>+B63+1</f>
        <v>#REF!</v>
      </c>
      <c r="C69" s="67"/>
      <c r="D69" s="67" t="s">
        <v>125</v>
      </c>
      <c r="E69" s="64">
        <v>1</v>
      </c>
      <c r="F69" s="64" t="s">
        <v>4</v>
      </c>
      <c r="G69" s="72"/>
      <c r="H69" s="270">
        <f t="shared" si="1"/>
        <v>0</v>
      </c>
      <c r="I69" s="53"/>
    </row>
    <row r="70" spans="2:9" ht="14.25" x14ac:dyDescent="0.45">
      <c r="B70" s="254"/>
      <c r="C70" s="67"/>
      <c r="D70" s="67"/>
      <c r="E70" s="93"/>
      <c r="F70" s="64"/>
      <c r="G70" s="72"/>
      <c r="H70" s="270" t="str">
        <f t="shared" si="1"/>
        <v/>
      </c>
      <c r="I70" s="53"/>
    </row>
    <row r="71" spans="2:9" ht="14.25" x14ac:dyDescent="0.45">
      <c r="B71" s="254"/>
      <c r="C71" s="69" t="s">
        <v>16</v>
      </c>
      <c r="D71" s="70"/>
      <c r="E71" s="94"/>
      <c r="F71" s="71"/>
      <c r="G71" s="72"/>
      <c r="H71" s="270" t="str">
        <f t="shared" si="1"/>
        <v/>
      </c>
      <c r="I71" s="53"/>
    </row>
    <row r="72" spans="2:9" ht="14.25" x14ac:dyDescent="0.45">
      <c r="B72" s="254"/>
      <c r="C72" s="73"/>
      <c r="D72" s="70"/>
      <c r="E72" s="75"/>
      <c r="F72" s="57"/>
      <c r="G72" s="72"/>
      <c r="H72" s="270" t="str">
        <f t="shared" si="1"/>
        <v/>
      </c>
      <c r="I72" s="53"/>
    </row>
    <row r="73" spans="2:9" ht="14.25" x14ac:dyDescent="0.45">
      <c r="B73" s="254"/>
      <c r="C73" s="280" t="s">
        <v>17</v>
      </c>
      <c r="D73" s="280"/>
      <c r="E73" s="75"/>
      <c r="F73" s="57"/>
      <c r="G73" s="72"/>
      <c r="H73" s="270" t="str">
        <f t="shared" si="1"/>
        <v/>
      </c>
      <c r="I73" s="53"/>
    </row>
    <row r="74" spans="2:9" ht="14.25" x14ac:dyDescent="0.45">
      <c r="B74" s="254"/>
      <c r="C74" s="68"/>
      <c r="D74" s="68"/>
      <c r="E74" s="75"/>
      <c r="F74" s="57"/>
      <c r="G74" s="72"/>
      <c r="H74" s="270" t="str">
        <f t="shared" si="1"/>
        <v/>
      </c>
      <c r="I74" s="53"/>
    </row>
    <row r="75" spans="2:9" ht="14.25" x14ac:dyDescent="0.45">
      <c r="B75" s="254" t="e">
        <f>+B69+1</f>
        <v>#REF!</v>
      </c>
      <c r="C75" s="73"/>
      <c r="D75" s="68" t="s">
        <v>3</v>
      </c>
      <c r="E75" s="74">
        <v>1</v>
      </c>
      <c r="F75" s="57" t="s">
        <v>4</v>
      </c>
      <c r="G75" s="72"/>
      <c r="H75" s="270">
        <f t="shared" si="1"/>
        <v>0</v>
      </c>
      <c r="I75" s="53"/>
    </row>
    <row r="76" spans="2:9" ht="14.25" x14ac:dyDescent="0.45">
      <c r="B76" s="254"/>
      <c r="C76" s="73"/>
      <c r="D76" s="68"/>
      <c r="E76" s="74"/>
      <c r="F76" s="57"/>
      <c r="G76" s="72"/>
      <c r="H76" s="270" t="str">
        <f t="shared" si="1"/>
        <v/>
      </c>
      <c r="I76" s="53"/>
    </row>
    <row r="77" spans="2:9" ht="14.25" x14ac:dyDescent="0.45">
      <c r="B77" s="179"/>
      <c r="C77" s="73"/>
      <c r="D77" s="68"/>
      <c r="E77" s="75"/>
      <c r="F77" s="57"/>
      <c r="G77" s="72"/>
      <c r="H77" s="270" t="str">
        <f t="shared" si="1"/>
        <v/>
      </c>
      <c r="I77" s="53"/>
    </row>
    <row r="78" spans="2:9" ht="14.65" thickBot="1" x14ac:dyDescent="0.5">
      <c r="B78" s="180"/>
      <c r="C78" s="73"/>
      <c r="D78" s="68"/>
      <c r="E78" s="49"/>
      <c r="F78" s="50"/>
      <c r="G78" s="51"/>
      <c r="H78" s="54"/>
      <c r="I78" s="53"/>
    </row>
    <row r="79" spans="2:9" ht="14.25" x14ac:dyDescent="0.45">
      <c r="B79" s="180"/>
      <c r="C79" s="76"/>
      <c r="D79" s="70" t="s">
        <v>358</v>
      </c>
      <c r="E79" s="79"/>
      <c r="F79" s="50"/>
      <c r="G79" s="51" t="s">
        <v>15</v>
      </c>
      <c r="H79" s="77">
        <f>SUM(H8:H78)</f>
        <v>0</v>
      </c>
      <c r="I79" s="53"/>
    </row>
    <row r="80" spans="2:9" ht="14.65" thickBot="1" x14ac:dyDescent="0.5">
      <c r="B80" s="181"/>
      <c r="C80" s="80"/>
      <c r="D80" s="81"/>
      <c r="E80" s="82"/>
      <c r="F80" s="83"/>
      <c r="G80" s="84"/>
      <c r="H80" s="85"/>
      <c r="I80" s="86"/>
    </row>
  </sheetData>
  <mergeCells count="20">
    <mergeCell ref="C67:D67"/>
    <mergeCell ref="C73:D73"/>
    <mergeCell ref="C34:D34"/>
    <mergeCell ref="C51:D51"/>
    <mergeCell ref="C55:D55"/>
    <mergeCell ref="C59:D59"/>
    <mergeCell ref="C61:D61"/>
    <mergeCell ref="C65:D65"/>
    <mergeCell ref="C32:D32"/>
    <mergeCell ref="C5:D5"/>
    <mergeCell ref="C7:D7"/>
    <mergeCell ref="C8:D8"/>
    <mergeCell ref="C9:D9"/>
    <mergeCell ref="C10:D10"/>
    <mergeCell ref="C14:D14"/>
    <mergeCell ref="C16:D16"/>
    <mergeCell ref="C18:D18"/>
    <mergeCell ref="C22:D22"/>
    <mergeCell ref="C24:D24"/>
    <mergeCell ref="C28:D28"/>
  </mergeCells>
  <pageMargins left="0.70866141732283472" right="0.70866141732283472" top="0.74803149606299213" bottom="0.74803149606299213" header="0.31496062992125984" footer="0.31496062992125984"/>
  <pageSetup paperSize="9" scale="5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Cover</vt:lpstr>
      <vt:lpstr>Prelims</vt:lpstr>
      <vt:lpstr>Set Up and Access</vt:lpstr>
      <vt:lpstr>Lantern</vt:lpstr>
      <vt:lpstr>Lwr Roofs</vt:lpstr>
      <vt:lpstr>Walls</vt:lpstr>
      <vt:lpstr>Wndws and Doors</vt:lpstr>
      <vt:lpstr>Rain Wtr Goods</vt:lpstr>
      <vt:lpstr>N Lights Roof</vt:lpstr>
      <vt:lpstr>N Lights Walls</vt:lpstr>
      <vt:lpstr>PS Bill</vt:lpstr>
      <vt:lpstr>Main Summary</vt:lpstr>
      <vt:lpstr>Form of Tender</vt:lpstr>
      <vt:lpstr>Lantern!Print_Area</vt:lpstr>
      <vt:lpstr>'Lwr Roofs'!Print_Area</vt:lpstr>
      <vt:lpstr>'Main Summary'!Print_Area</vt:lpstr>
      <vt:lpstr>'N Lights Roof'!Print_Area</vt:lpstr>
      <vt:lpstr>'N Lights Walls'!Print_Area</vt:lpstr>
      <vt:lpstr>Prelims!Print_Area</vt:lpstr>
      <vt:lpstr>'PS Bill'!Print_Area</vt:lpstr>
      <vt:lpstr>'Rain Wtr Goods'!Print_Area</vt:lpstr>
      <vt:lpstr>'Set Up and Access'!Print_Area</vt:lpstr>
      <vt:lpstr>Walls!Print_Area</vt:lpstr>
      <vt:lpstr>'Wndws and Doors'!Print_Area</vt:lpstr>
      <vt:lpstr>Lantern!Print_Titles</vt:lpstr>
      <vt:lpstr>'Lwr Roofs'!Print_Titles</vt:lpstr>
      <vt:lpstr>'N Lights Roof'!Print_Titles</vt:lpstr>
      <vt:lpstr>'N Lights Walls'!Print_Titles</vt:lpstr>
      <vt:lpstr>Prelims!Print_Titles</vt:lpstr>
      <vt:lpstr>'PS Bill'!Print_Titles</vt:lpstr>
      <vt:lpstr>'Rain Wtr Goods'!Print_Titles</vt:lpstr>
      <vt:lpstr>'Set Up and Access'!Print_Titles</vt:lpstr>
      <vt:lpstr>Walls!Print_Titles</vt:lpstr>
      <vt:lpstr>'Wndws and Doors'!Print_Titles</vt:lpstr>
    </vt:vector>
  </TitlesOfParts>
  <Company>Firmingers Chartered Quantity Surveyors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NDJ</dc:creator>
  <cp:lastModifiedBy>Ian Wilson</cp:lastModifiedBy>
  <cp:lastPrinted>2023-01-29T21:55:14Z</cp:lastPrinted>
  <dcterms:created xsi:type="dcterms:W3CDTF">2001-10-13T12:59:28Z</dcterms:created>
  <dcterms:modified xsi:type="dcterms:W3CDTF">2024-04-03T07:32:21Z</dcterms:modified>
</cp:coreProperties>
</file>